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Расчет ССМП без вида" sheetId="5" r:id="rId1"/>
    <sheet name="Расчет ССМП с видом" sheetId="4" r:id="rId2"/>
    <sheet name="Лист1" sheetId="1" r:id="rId3"/>
    <sheet name="Лист2" sheetId="2" r:id="rId4"/>
  </sheets>
  <calcPr calcId="152511"/>
</workbook>
</file>

<file path=xl/calcChain.xml><?xml version="1.0" encoding="utf-8"?>
<calcChain xmlns="http://schemas.openxmlformats.org/spreadsheetml/2006/main">
  <c r="E13" i="4" l="1"/>
  <c r="D13" i="4"/>
  <c r="F13" i="4" s="1"/>
  <c r="F14" i="4"/>
  <c r="F5" i="4"/>
  <c r="F6" i="4"/>
  <c r="F7" i="4"/>
  <c r="F8" i="4"/>
  <c r="F9" i="4"/>
  <c r="F10" i="4"/>
  <c r="F11" i="4"/>
  <c r="F12" i="4"/>
  <c r="E14" i="4"/>
  <c r="E5" i="4"/>
  <c r="E6" i="4"/>
  <c r="E7" i="4"/>
  <c r="E8" i="4"/>
  <c r="E9" i="4"/>
  <c r="E10" i="4"/>
  <c r="E11" i="4"/>
  <c r="E12" i="4"/>
  <c r="D15" i="4" l="1"/>
  <c r="F15" i="4" l="1"/>
  <c r="E15" i="4"/>
  <c r="F4" i="4" l="1"/>
  <c r="E4" i="4"/>
  <c r="I136" i="5" l="1"/>
  <c r="J136" i="5" s="1"/>
  <c r="I138" i="5"/>
  <c r="J138" i="5" s="1"/>
  <c r="G69" i="5" l="1"/>
  <c r="H69" i="5"/>
  <c r="H72" i="5" s="1"/>
  <c r="F69" i="5"/>
  <c r="I158" i="5"/>
  <c r="J158" i="5" s="1"/>
  <c r="I17" i="5"/>
  <c r="J17" i="5" s="1"/>
  <c r="I40" i="5"/>
  <c r="J40" i="5" s="1"/>
  <c r="I16" i="5"/>
  <c r="J16" i="5" s="1"/>
  <c r="I157" i="5" l="1"/>
  <c r="J157" i="5" s="1"/>
  <c r="I156" i="5"/>
  <c r="J156" i="5" s="1"/>
  <c r="I52" i="5"/>
  <c r="J52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19" i="5"/>
  <c r="J19" i="5" s="1"/>
  <c r="I18" i="5"/>
  <c r="J18" i="5" s="1"/>
  <c r="G65" i="5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7" i="5"/>
  <c r="J137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G163" i="5"/>
  <c r="H172" i="5" s="1"/>
  <c r="J62" i="5" l="1"/>
  <c r="J159" i="5"/>
  <c r="G73" i="5"/>
  <c r="G72" i="5"/>
  <c r="G172" i="5"/>
  <c r="H73" i="5" l="1"/>
  <c r="H74" i="5" s="1"/>
  <c r="D75" i="5" s="1"/>
  <c r="G74" i="5"/>
  <c r="H173" i="5"/>
  <c r="H174" i="5" s="1"/>
  <c r="D176" i="5" s="1"/>
  <c r="G173" i="5"/>
  <c r="G174" i="5" s="1"/>
  <c r="H30" i="1" l="1"/>
  <c r="H33" i="1"/>
  <c r="I24" i="1"/>
  <c r="J24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12" i="1"/>
  <c r="J12" i="1" s="1"/>
  <c r="G29" i="1"/>
  <c r="G32" i="1" s="1"/>
  <c r="J25" i="1" l="1"/>
  <c r="G33" i="1" s="1"/>
  <c r="H29" i="1"/>
  <c r="H32" i="1" s="1"/>
  <c r="H34" i="1" s="1"/>
  <c r="G34" i="1"/>
</calcChain>
</file>

<file path=xl/sharedStrings.xml><?xml version="1.0" encoding="utf-8"?>
<sst xmlns="http://schemas.openxmlformats.org/spreadsheetml/2006/main" count="234" uniqueCount="130">
  <si>
    <t xml:space="preserve">РАСЧЕТ СТОИМОСТИ </t>
  </si>
  <si>
    <t xml:space="preserve"> ГРАЖДАНИНА ИНОСТРАННОГО ГОСУДАРСТВА</t>
  </si>
  <si>
    <t>стоимость</t>
  </si>
  <si>
    <t>сумма</t>
  </si>
  <si>
    <t>выезд бригады скорой помощи</t>
  </si>
  <si>
    <t>наименование медикаментов</t>
  </si>
  <si>
    <t xml:space="preserve">ИТОГО по материалам </t>
  </si>
  <si>
    <t>ОКОНЧАТЕЛЬНЫЙ РАСЧЕТ</t>
  </si>
  <si>
    <r>
      <t>ИТОГО</t>
    </r>
    <r>
      <rPr>
        <sz val="12"/>
        <rFont val="Times New Roman"/>
        <family val="1"/>
        <charset val="204"/>
      </rPr>
      <t xml:space="preserve"> стоимость лечения с учетом материалов, медикаментов (руб.)</t>
    </r>
  </si>
  <si>
    <t>перчатки</t>
  </si>
  <si>
    <t xml:space="preserve">Стоимость лечения в белорусских рублях </t>
  </si>
  <si>
    <t xml:space="preserve">                              Экономист ______________        Гражданин____________</t>
  </si>
  <si>
    <t>наименование медицинской услуги</t>
  </si>
  <si>
    <t>В том числе стоимость материалов, медикаментов (руб.)</t>
  </si>
  <si>
    <t>анальгин 50% 2,0</t>
  </si>
  <si>
    <t>димедрол 1% 1,0</t>
  </si>
  <si>
    <t>папаверин 2% 2,0</t>
  </si>
  <si>
    <t>электрокардиограмма</t>
  </si>
  <si>
    <t>игла одноразовая</t>
  </si>
  <si>
    <t>магния сульфат 25% 5,0</t>
  </si>
  <si>
    <t>шприц 2,0</t>
  </si>
  <si>
    <t>шприц 5,0</t>
  </si>
  <si>
    <r>
      <t xml:space="preserve"> гражданину </t>
    </r>
    <r>
      <rPr>
        <u/>
        <sz val="12"/>
        <rFont val="Times New Roman"/>
        <family val="1"/>
        <charset val="204"/>
      </rPr>
      <t xml:space="preserve">  России без вида на жительство    </t>
    </r>
    <r>
      <rPr>
        <u/>
        <sz val="12"/>
        <color indexed="9"/>
        <rFont val="Times New Roman"/>
        <family val="1"/>
        <charset val="204"/>
      </rPr>
      <t>.</t>
    </r>
  </si>
  <si>
    <t>Цена без надбавки</t>
  </si>
  <si>
    <t>Сумма без надбавки</t>
  </si>
  <si>
    <t>% надбавки</t>
  </si>
  <si>
    <t>Цена с надбавкой</t>
  </si>
  <si>
    <t>Сумма с надбавкой</t>
  </si>
  <si>
    <t>кол-во</t>
  </si>
  <si>
    <t>антисептик</t>
  </si>
  <si>
    <t>кол-во в упаковке</t>
  </si>
  <si>
    <t>вата</t>
  </si>
  <si>
    <t xml:space="preserve">лейкопластырь </t>
  </si>
  <si>
    <t>Итого с округлением</t>
  </si>
  <si>
    <t>Реестр расхода медикаментов и материалов</t>
  </si>
  <si>
    <t>дибазол 0,5% 2,0</t>
  </si>
  <si>
    <r>
      <t xml:space="preserve">Итого к оплате (руб.) :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924 500 рублей.</t>
    </r>
    <r>
      <rPr>
        <u/>
        <sz val="12"/>
        <color indexed="9"/>
        <rFont val="Times New Roman"/>
        <family val="1"/>
        <charset val="204"/>
      </rPr>
      <t>.</t>
    </r>
  </si>
  <si>
    <r>
      <t xml:space="preserve">Ф.И.О. </t>
    </r>
    <r>
      <rPr>
        <b/>
        <u/>
        <sz val="12"/>
        <rFont val="Times New Roman"/>
        <family val="1"/>
        <charset val="204"/>
      </rPr>
      <t>Андрейчикова Л.Н.</t>
    </r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</si>
  <si>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10891                                              </t>
    </r>
    <r>
      <rPr>
        <u/>
        <sz val="12"/>
        <color indexed="9"/>
        <rFont val="Times New Roman"/>
        <family val="1"/>
        <charset val="204"/>
      </rPr>
      <t>.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</si>
  <si>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  18.04.2016г.                                                         </t>
    </r>
    <r>
      <rPr>
        <u/>
        <sz val="12"/>
        <color indexed="9"/>
        <rFont val="Times New Roman"/>
        <family val="1"/>
        <charset val="204"/>
      </rPr>
      <t>.</t>
    </r>
  </si>
  <si>
    <t>дротаверин 2% 2,0</t>
  </si>
  <si>
    <t>шприц 10,0</t>
  </si>
  <si>
    <t>салфетки</t>
  </si>
  <si>
    <t>каптоприл 25</t>
  </si>
  <si>
    <t>метопролол 25</t>
  </si>
  <si>
    <t>диазепам 0,5% 2,0</t>
  </si>
  <si>
    <t>диклофенак 2,5% 3,0</t>
  </si>
  <si>
    <t>дибазол 0,5% 8,0</t>
  </si>
  <si>
    <t>фенигилин 10мг.</t>
  </si>
  <si>
    <t>хлоропирамин 2% 1,0</t>
  </si>
  <si>
    <t>преднизалон 30мг. 1,0</t>
  </si>
  <si>
    <t>игла однор.</t>
  </si>
  <si>
    <t>каптоприл 25мг.</t>
  </si>
  <si>
    <t>платифиллин 0,2% 1,0</t>
  </si>
  <si>
    <t>спазматон 5,0</t>
  </si>
  <si>
    <t>глюкоза 5% 200,0</t>
  </si>
  <si>
    <t>шприц 20,0</t>
  </si>
  <si>
    <t>эуфиллин 2,4% 5,0мл</t>
  </si>
  <si>
    <t>натрия хлорид 0,9% 100,0мл</t>
  </si>
  <si>
    <t>кеторолак 3% 1,0</t>
  </si>
  <si>
    <t>фуросемид 1% 2,0мл.</t>
  </si>
  <si>
    <r>
      <t xml:space="preserve">Итого к оплате (руб.) : </t>
    </r>
    <r>
      <rPr>
        <sz val="12"/>
        <rFont val="Times New Roman"/>
        <family val="1"/>
        <charset val="204"/>
      </rPr>
      <t xml:space="preserve"> </t>
    </r>
  </si>
  <si>
    <t>Электрокардиограмма в 12 отведениях без функциональных проб</t>
  </si>
  <si>
    <t>натрия хлорид 0,9% 500,0мл</t>
  </si>
  <si>
    <t>натрия хлорид 0,9% 5,0мл</t>
  </si>
  <si>
    <t>перчатки хир. стер.</t>
  </si>
  <si>
    <t>перекись водор.3% 100,0мл</t>
  </si>
  <si>
    <t>йод 5% 10,0мл</t>
  </si>
  <si>
    <t>салфетка стер. 45*29</t>
  </si>
  <si>
    <t>бинт  7*14 ст.</t>
  </si>
  <si>
    <t>эмоксипин 3% 10,0</t>
  </si>
  <si>
    <t>тест-полоска д/опред. Глюкозы</t>
  </si>
  <si>
    <t>система в/в транс.-инфуз.</t>
  </si>
  <si>
    <t>катетер в/в</t>
  </si>
  <si>
    <t>выезд бригады скорой помощи (фельдшерская бригада с одним фельдшером)</t>
  </si>
  <si>
    <t>Главный врач УЗ «Жлобинская ЦРБ»</t>
  </si>
  <si>
    <t>____________Е.Н.Топчий</t>
  </si>
  <si>
    <t>Начальник ПЭО</t>
  </si>
  <si>
    <t>Г.С.Зарецкая</t>
  </si>
  <si>
    <t xml:space="preserve">                                 </t>
  </si>
  <si>
    <t>Гражданин____________</t>
  </si>
  <si>
    <t xml:space="preserve">Экономист ______________   </t>
  </si>
  <si>
    <t>фурасемид 2,0</t>
  </si>
  <si>
    <r>
      <t xml:space="preserve">РФ  </t>
    </r>
    <r>
      <rPr>
        <u/>
        <sz val="12"/>
        <color indexed="9"/>
        <rFont val="Times New Roman"/>
        <family val="1"/>
        <charset val="204"/>
      </rPr>
      <t>.</t>
    </r>
  </si>
  <si>
    <t xml:space="preserve">Этанол антисептический </t>
  </si>
  <si>
    <t>бинт  5*10 н/ст.</t>
  </si>
  <si>
    <t>УТВЕРЖДАЮ:</t>
  </si>
  <si>
    <t>Нитроминт спрей</t>
  </si>
  <si>
    <t>скарификатор</t>
  </si>
  <si>
    <t>верапамил 0,25% 2,0мл.</t>
  </si>
  <si>
    <t>аспаркам 5 мл</t>
  </si>
  <si>
    <t>Казахстан</t>
  </si>
  <si>
    <t>01.01.2019г.</t>
  </si>
  <si>
    <t>Ф.И.О. ПАНОВ ГЕННАДИЙ МИХАЙЛОВИЧ</t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</si>
  <si>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22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</si>
  <si>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01.01.2019г.   </t>
    </r>
  </si>
  <si>
    <t>Первичный приём врачом-терапевтом</t>
  </si>
  <si>
    <t>Биохимический анализ крови</t>
  </si>
  <si>
    <t>Общий анализ крови (с регистрацией)</t>
  </si>
  <si>
    <t>Ф.И.О. КАЛИНСКОВ ИГОРЬ НИКОЛАЕВИЧ</t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</si>
  <si>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597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</si>
  <si>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06.01.2019г.   </t>
    </r>
  </si>
  <si>
    <t>выезд бригады скорой помощи (врачебная бригада с одним фельдшером)</t>
  </si>
  <si>
    <t xml:space="preserve"> белорусских рублей</t>
  </si>
  <si>
    <t>Первичный приём врачом-хирургом</t>
  </si>
  <si>
    <t>Общий анализ мочи (с регистрацией)</t>
  </si>
  <si>
    <t>Рентгенография (обзорная) брюшной полости</t>
  </si>
  <si>
    <t>перчатки смотр.</t>
  </si>
  <si>
    <t>1 USD = 2.0421 BYN</t>
  </si>
  <si>
    <t>1 EUR = 2.2732 BYN</t>
  </si>
  <si>
    <t>THE MOST OF THE OPERATION DOVEINANO FOREIGN STATE</t>
  </si>
  <si>
    <t>Service name</t>
  </si>
  <si>
    <t>Amount (BYN)</t>
  </si>
  <si>
    <t>Amount ($)</t>
  </si>
  <si>
    <t>Amount</t>
  </si>
  <si>
    <t>Hospital stay 10 days</t>
  </si>
  <si>
    <t>Cost of food 10 days</t>
  </si>
  <si>
    <t>Electrocardiogram</t>
  </si>
  <si>
    <t>Clinical and diagnostic services</t>
  </si>
  <si>
    <t>X-ray examinations</t>
  </si>
  <si>
    <t>Operation</t>
  </si>
  <si>
    <t>Preparation and intravenous anesthesia with artificial ventilation</t>
  </si>
  <si>
    <t>Therapeutic doctor's consultation</t>
  </si>
  <si>
    <t>Estimated cost of prosthesis (RB production)</t>
  </si>
  <si>
    <t>TOTAL with a prosthesis (production of RB)</t>
  </si>
  <si>
    <t>Estimated cost of prosthesis (import production)</t>
  </si>
  <si>
    <t>TOTAL with a prosthesis (import production)</t>
  </si>
  <si>
    <t>Note.  The price is formed without taking into account the cost of medicines and medical products, which are paid by the patient additionally.</t>
  </si>
  <si>
    <t>The official rate of the National Bank of Belarus on 05.11.2019:</t>
  </si>
  <si>
    <t>PEO Chief G.S. Szaretskaya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</si>
</sst>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9"/>
      <name val="Times New Roman"/>
      <family val="1"/>
      <charset val="204"/>
    </font>
    <font>
      <sz val="10"/>
      <name val="Times New Roman"/>
      <family val="1"/>
    </font>
    <font>
      <b/>
      <u/>
      <sz val="12"/>
      <name val="Times New Roman"/>
      <family val="1"/>
      <charset val="204"/>
    </font>
    <font>
      <b/>
      <sz val="12"/>
      <name val="MV Boli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2" fontId="1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/>
    <xf numFmtId="2" fontId="18" fillId="0" borderId="0" xfId="0" applyNumberFormat="1" applyFont="1"/>
    <xf numFmtId="0" fontId="11" fillId="0" borderId="0" xfId="0" applyFo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4" borderId="1" xfId="0" applyNumberFormat="1" applyFont="1" applyFill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20" fillId="4" borderId="0" xfId="0" applyNumberFormat="1" applyFont="1" applyFill="1" applyBorder="1" applyAlignment="1"/>
    <xf numFmtId="0" fontId="5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opLeftCell="A94" workbookViewId="0">
      <selection activeCell="A105" sqref="A105:H105"/>
    </sheetView>
  </sheetViews>
  <sheetFormatPr defaultRowHeight="15" x14ac:dyDescent="0.25"/>
  <cols>
    <col min="1" max="1" width="3.140625" customWidth="1"/>
    <col min="3" max="3" width="25.42578125" customWidth="1"/>
    <col min="4" max="4" width="9" customWidth="1"/>
    <col min="5" max="5" width="8.85546875" customWidth="1"/>
    <col min="6" max="6" width="10.140625" customWidth="1"/>
    <col min="7" max="7" width="0.28515625" hidden="1" customWidth="1"/>
    <col min="8" max="8" width="12.5703125" customWidth="1"/>
    <col min="9" max="9" width="6.42578125" customWidth="1"/>
    <col min="10" max="10" width="10" customWidth="1"/>
  </cols>
  <sheetData>
    <row r="1" spans="1:10" ht="18.75" x14ac:dyDescent="0.3">
      <c r="E1" s="120" t="s">
        <v>86</v>
      </c>
      <c r="F1" s="120"/>
      <c r="G1" s="120"/>
      <c r="H1" s="120"/>
      <c r="I1" s="120"/>
      <c r="J1" s="120"/>
    </row>
    <row r="2" spans="1:10" ht="18.75" x14ac:dyDescent="0.3">
      <c r="E2" s="120" t="s">
        <v>75</v>
      </c>
      <c r="F2" s="120"/>
      <c r="G2" s="120"/>
      <c r="H2" s="120"/>
      <c r="I2" s="120"/>
      <c r="J2" s="120"/>
    </row>
    <row r="3" spans="1:10" ht="20.25" customHeight="1" x14ac:dyDescent="0.3">
      <c r="E3" s="120" t="s">
        <v>76</v>
      </c>
      <c r="F3" s="120"/>
      <c r="G3" s="120"/>
      <c r="H3" s="120"/>
      <c r="I3" s="120"/>
      <c r="J3" s="120"/>
    </row>
    <row r="4" spans="1:10" ht="18.75" x14ac:dyDescent="0.3">
      <c r="E4" s="120" t="s">
        <v>92</v>
      </c>
      <c r="F4" s="120"/>
      <c r="G4" s="120"/>
      <c r="H4" s="120"/>
      <c r="I4" s="120"/>
      <c r="J4" s="120"/>
    </row>
    <row r="5" spans="1:10" x14ac:dyDescent="0.25">
      <c r="E5" s="66"/>
      <c r="F5" s="64"/>
      <c r="G5" s="64"/>
      <c r="H5" s="64"/>
      <c r="J5" s="65"/>
    </row>
    <row r="6" spans="1:10" ht="15.75" customHeight="1" x14ac:dyDescent="0.25">
      <c r="A6" s="121" t="s">
        <v>0</v>
      </c>
      <c r="B6" s="121"/>
      <c r="C6" s="121"/>
      <c r="D6" s="121"/>
      <c r="E6" s="121"/>
      <c r="F6" s="121"/>
      <c r="G6" s="121"/>
      <c r="H6" s="121"/>
      <c r="I6" s="59"/>
      <c r="J6" s="59"/>
    </row>
    <row r="7" spans="1:10" ht="15.75" customHeight="1" x14ac:dyDescent="0.25">
      <c r="A7" s="122" t="s">
        <v>1</v>
      </c>
      <c r="B7" s="122"/>
      <c r="C7" s="122"/>
      <c r="D7" s="122"/>
      <c r="E7" s="122"/>
      <c r="F7" s="122"/>
      <c r="G7" s="122"/>
      <c r="H7" s="122"/>
      <c r="I7" s="60"/>
      <c r="J7" s="60"/>
    </row>
    <row r="8" spans="1:10" ht="15.75" customHeight="1" x14ac:dyDescent="0.25">
      <c r="A8" s="123" t="s">
        <v>91</v>
      </c>
      <c r="B8" s="123"/>
      <c r="C8" s="123"/>
      <c r="D8" s="123"/>
      <c r="E8" s="123"/>
      <c r="F8" s="123"/>
      <c r="G8" s="123"/>
      <c r="H8" s="123"/>
      <c r="I8" s="61"/>
      <c r="J8" s="61"/>
    </row>
    <row r="9" spans="1:10" ht="15.75" x14ac:dyDescent="0.25">
      <c r="A9" s="12"/>
      <c r="B9" s="12"/>
      <c r="C9" s="12"/>
      <c r="D9" s="12"/>
      <c r="E9" s="12"/>
      <c r="F9" s="1"/>
      <c r="G9" s="12"/>
    </row>
    <row r="10" spans="1:10" ht="15.75" x14ac:dyDescent="0.25">
      <c r="A10" s="125" t="s">
        <v>93</v>
      </c>
      <c r="B10" s="105"/>
      <c r="C10" s="105"/>
      <c r="D10" s="105"/>
      <c r="E10" s="105"/>
      <c r="F10" s="105"/>
      <c r="G10" s="105"/>
    </row>
    <row r="11" spans="1:10" ht="15.75" x14ac:dyDescent="0.25">
      <c r="A11" s="13">
        <v>1</v>
      </c>
      <c r="B11" s="125" t="s">
        <v>94</v>
      </c>
      <c r="C11" s="125"/>
      <c r="D11" s="125"/>
      <c r="E11" s="125"/>
      <c r="F11" s="125"/>
      <c r="G11" s="125"/>
    </row>
    <row r="12" spans="1:10" ht="15.75" x14ac:dyDescent="0.25">
      <c r="A12" s="13">
        <v>2</v>
      </c>
      <c r="B12" s="125" t="s">
        <v>95</v>
      </c>
      <c r="C12" s="125"/>
      <c r="D12" s="125"/>
      <c r="E12" s="125"/>
      <c r="F12" s="125"/>
      <c r="G12" s="125"/>
    </row>
    <row r="13" spans="1:10" ht="15.75" x14ac:dyDescent="0.25">
      <c r="A13" s="13"/>
      <c r="B13" s="15"/>
      <c r="C13" s="15"/>
      <c r="D13" s="15"/>
      <c r="E13" s="15"/>
      <c r="F13" s="15"/>
      <c r="G13" s="15"/>
    </row>
    <row r="14" spans="1:10" ht="15.75" x14ac:dyDescent="0.25">
      <c r="A14" s="124" t="s">
        <v>34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45.75" customHeight="1" x14ac:dyDescent="0.25">
      <c r="A15" s="17"/>
      <c r="B15" s="119" t="s">
        <v>5</v>
      </c>
      <c r="C15" s="119"/>
      <c r="D15" s="45" t="s">
        <v>30</v>
      </c>
      <c r="E15" s="45" t="s">
        <v>28</v>
      </c>
      <c r="F15" s="46" t="s">
        <v>23</v>
      </c>
      <c r="G15" s="45" t="s">
        <v>24</v>
      </c>
      <c r="H15" s="44" t="s">
        <v>25</v>
      </c>
      <c r="I15" s="44" t="s">
        <v>26</v>
      </c>
      <c r="J15" s="44" t="s">
        <v>27</v>
      </c>
    </row>
    <row r="16" spans="1:10" ht="15" hidden="1" customHeight="1" x14ac:dyDescent="0.25">
      <c r="A16" s="17"/>
      <c r="B16" s="113" t="s">
        <v>89</v>
      </c>
      <c r="C16" s="114"/>
      <c r="D16" s="45">
        <v>1</v>
      </c>
      <c r="E16" s="45"/>
      <c r="F16" s="48">
        <v>0.17</v>
      </c>
      <c r="G16" s="48"/>
      <c r="H16" s="81">
        <v>5</v>
      </c>
      <c r="I16" s="43">
        <f>F16*0.05+F16</f>
        <v>0.17850000000000002</v>
      </c>
      <c r="J16" s="43">
        <f t="shared" ref="J16:J22" si="0">I16*E16</f>
        <v>0</v>
      </c>
    </row>
    <row r="17" spans="1:10" ht="15" hidden="1" customHeight="1" x14ac:dyDescent="0.25">
      <c r="A17" s="17"/>
      <c r="B17" s="113" t="s">
        <v>90</v>
      </c>
      <c r="C17" s="114"/>
      <c r="D17" s="45">
        <v>1</v>
      </c>
      <c r="E17" s="45"/>
      <c r="F17" s="48">
        <v>0.61</v>
      </c>
      <c r="G17" s="48"/>
      <c r="H17" s="81">
        <v>5</v>
      </c>
      <c r="I17" s="43">
        <f>F17*0.05+F17</f>
        <v>0.64049999999999996</v>
      </c>
      <c r="J17" s="43">
        <f t="shared" si="0"/>
        <v>0</v>
      </c>
    </row>
    <row r="18" spans="1:10" s="42" customFormat="1" hidden="1" x14ac:dyDescent="0.25">
      <c r="A18" s="17"/>
      <c r="B18" s="112" t="s">
        <v>43</v>
      </c>
      <c r="C18" s="112"/>
      <c r="D18" s="18">
        <v>1</v>
      </c>
      <c r="E18" s="18"/>
      <c r="F18" s="18">
        <v>0.04</v>
      </c>
      <c r="G18" s="18"/>
      <c r="H18" s="43">
        <v>5</v>
      </c>
      <c r="I18" s="43">
        <f>F18*0.05+F18</f>
        <v>4.2000000000000003E-2</v>
      </c>
      <c r="J18" s="43">
        <f t="shared" si="0"/>
        <v>0</v>
      </c>
    </row>
    <row r="19" spans="1:10" s="42" customFormat="1" x14ac:dyDescent="0.25">
      <c r="A19" s="17"/>
      <c r="B19" s="112" t="s">
        <v>19</v>
      </c>
      <c r="C19" s="112"/>
      <c r="D19" s="18">
        <v>1</v>
      </c>
      <c r="E19" s="87">
        <v>2</v>
      </c>
      <c r="F19" s="18">
        <v>0.28999999999999998</v>
      </c>
      <c r="G19" s="18"/>
      <c r="H19" s="43">
        <v>5</v>
      </c>
      <c r="I19" s="43">
        <f>F19*0.05+F19</f>
        <v>0.30449999999999999</v>
      </c>
      <c r="J19" s="43">
        <f t="shared" si="0"/>
        <v>0.60899999999999999</v>
      </c>
    </row>
    <row r="20" spans="1:10" s="42" customFormat="1" hidden="1" x14ac:dyDescent="0.25">
      <c r="A20" s="17"/>
      <c r="B20" s="113" t="s">
        <v>48</v>
      </c>
      <c r="C20" s="114"/>
      <c r="D20" s="18">
        <v>1</v>
      </c>
      <c r="E20" s="18"/>
      <c r="F20" s="18">
        <v>0.03</v>
      </c>
      <c r="G20" s="18"/>
      <c r="H20" s="43">
        <v>5</v>
      </c>
      <c r="I20" s="43">
        <f t="shared" ref="I20:I60" si="1">F20*0.05+F20</f>
        <v>3.15E-2</v>
      </c>
      <c r="J20" s="43">
        <f t="shared" si="0"/>
        <v>0</v>
      </c>
    </row>
    <row r="21" spans="1:10" x14ac:dyDescent="0.25">
      <c r="A21" s="17"/>
      <c r="B21" s="112" t="s">
        <v>14</v>
      </c>
      <c r="C21" s="112"/>
      <c r="D21" s="18">
        <v>1</v>
      </c>
      <c r="E21" s="87">
        <v>1</v>
      </c>
      <c r="F21" s="18">
        <v>0.42</v>
      </c>
      <c r="G21" s="18"/>
      <c r="H21" s="43">
        <v>5</v>
      </c>
      <c r="I21" s="43">
        <f t="shared" si="1"/>
        <v>0.441</v>
      </c>
      <c r="J21" s="43">
        <f t="shared" si="0"/>
        <v>0.441</v>
      </c>
    </row>
    <row r="22" spans="1:10" hidden="1" x14ac:dyDescent="0.25">
      <c r="A22" s="17"/>
      <c r="B22" s="112" t="s">
        <v>55</v>
      </c>
      <c r="C22" s="112"/>
      <c r="D22" s="18">
        <v>200</v>
      </c>
      <c r="E22" s="18"/>
      <c r="F22" s="18">
        <v>0.81</v>
      </c>
      <c r="G22" s="18"/>
      <c r="H22" s="43">
        <v>5</v>
      </c>
      <c r="I22" s="43">
        <f t="shared" si="1"/>
        <v>0.85050000000000003</v>
      </c>
      <c r="J22" s="43">
        <f t="shared" si="0"/>
        <v>0</v>
      </c>
    </row>
    <row r="23" spans="1:10" hidden="1" x14ac:dyDescent="0.25">
      <c r="A23" s="17"/>
      <c r="B23" s="113" t="s">
        <v>59</v>
      </c>
      <c r="C23" s="114"/>
      <c r="D23" s="18">
        <v>1</v>
      </c>
      <c r="E23" s="18"/>
      <c r="F23" s="18">
        <v>0.32</v>
      </c>
      <c r="G23" s="18"/>
      <c r="H23" s="43">
        <v>5</v>
      </c>
      <c r="I23" s="43">
        <f t="shared" si="1"/>
        <v>0.33600000000000002</v>
      </c>
      <c r="J23" s="43">
        <f t="shared" ref="J23:J29" si="2">I23*E23</f>
        <v>0</v>
      </c>
    </row>
    <row r="24" spans="1:10" hidden="1" x14ac:dyDescent="0.25">
      <c r="A24" s="17"/>
      <c r="B24" s="62" t="s">
        <v>52</v>
      </c>
      <c r="C24" s="49"/>
      <c r="D24" s="18">
        <v>1</v>
      </c>
      <c r="E24" s="18"/>
      <c r="F24" s="18">
        <v>0.04</v>
      </c>
      <c r="G24" s="18"/>
      <c r="H24" s="43">
        <v>5</v>
      </c>
      <c r="I24" s="43">
        <f t="shared" si="1"/>
        <v>4.2000000000000003E-2</v>
      </c>
      <c r="J24" s="43">
        <f t="shared" si="2"/>
        <v>0</v>
      </c>
    </row>
    <row r="25" spans="1:10" s="42" customFormat="1" hidden="1" x14ac:dyDescent="0.25">
      <c r="A25" s="17"/>
      <c r="B25" s="112" t="s">
        <v>44</v>
      </c>
      <c r="C25" s="112"/>
      <c r="D25" s="18">
        <v>1</v>
      </c>
      <c r="E25" s="18"/>
      <c r="F25" s="18">
        <v>0.25</v>
      </c>
      <c r="G25" s="18"/>
      <c r="H25" s="43">
        <v>5</v>
      </c>
      <c r="I25" s="43">
        <f t="shared" si="1"/>
        <v>0.26250000000000001</v>
      </c>
      <c r="J25" s="43">
        <f t="shared" si="2"/>
        <v>0</v>
      </c>
    </row>
    <row r="26" spans="1:10" x14ac:dyDescent="0.25">
      <c r="A26" s="17"/>
      <c r="B26" s="113" t="s">
        <v>40</v>
      </c>
      <c r="C26" s="114"/>
      <c r="D26" s="18">
        <v>1</v>
      </c>
      <c r="E26" s="87">
        <v>1</v>
      </c>
      <c r="F26" s="18">
        <v>0.15</v>
      </c>
      <c r="G26" s="18"/>
      <c r="H26" s="43">
        <v>5</v>
      </c>
      <c r="I26" s="43">
        <f t="shared" si="1"/>
        <v>0.1575</v>
      </c>
      <c r="J26" s="43">
        <f t="shared" si="2"/>
        <v>0.1575</v>
      </c>
    </row>
    <row r="27" spans="1:10" hidden="1" x14ac:dyDescent="0.25">
      <c r="A27" s="17"/>
      <c r="B27" s="113" t="s">
        <v>47</v>
      </c>
      <c r="C27" s="114"/>
      <c r="D27" s="18">
        <v>1</v>
      </c>
      <c r="E27" s="18"/>
      <c r="F27" s="18">
        <v>0.25</v>
      </c>
      <c r="G27" s="18"/>
      <c r="H27" s="43">
        <v>5</v>
      </c>
      <c r="I27" s="43">
        <f t="shared" si="1"/>
        <v>0.26250000000000001</v>
      </c>
      <c r="J27" s="43">
        <f t="shared" si="2"/>
        <v>0</v>
      </c>
    </row>
    <row r="28" spans="1:10" hidden="1" x14ac:dyDescent="0.25">
      <c r="A28" s="17"/>
      <c r="B28" s="112" t="s">
        <v>45</v>
      </c>
      <c r="C28" s="112"/>
      <c r="D28" s="18">
        <v>1</v>
      </c>
      <c r="E28" s="18"/>
      <c r="F28" s="18">
        <v>0.25</v>
      </c>
      <c r="G28" s="18"/>
      <c r="H28" s="43">
        <v>5</v>
      </c>
      <c r="I28" s="43">
        <f t="shared" si="1"/>
        <v>0.26250000000000001</v>
      </c>
      <c r="J28" s="43">
        <f t="shared" si="2"/>
        <v>0</v>
      </c>
    </row>
    <row r="29" spans="1:10" hidden="1" x14ac:dyDescent="0.25">
      <c r="A29" s="17"/>
      <c r="B29" s="112" t="s">
        <v>46</v>
      </c>
      <c r="C29" s="112"/>
      <c r="D29" s="18">
        <v>1</v>
      </c>
      <c r="E29" s="18"/>
      <c r="F29" s="18">
        <v>0.25</v>
      </c>
      <c r="G29" s="18"/>
      <c r="H29" s="43">
        <v>5</v>
      </c>
      <c r="I29" s="43">
        <f t="shared" si="1"/>
        <v>0.26250000000000001</v>
      </c>
      <c r="J29" s="43">
        <f t="shared" si="2"/>
        <v>0</v>
      </c>
    </row>
    <row r="30" spans="1:10" x14ac:dyDescent="0.25">
      <c r="A30" s="17"/>
      <c r="B30" s="112" t="s">
        <v>15</v>
      </c>
      <c r="C30" s="112"/>
      <c r="D30" s="18">
        <v>1</v>
      </c>
      <c r="E30" s="87">
        <v>1</v>
      </c>
      <c r="F30" s="18">
        <v>0.17</v>
      </c>
      <c r="G30" s="18"/>
      <c r="H30" s="43">
        <v>5</v>
      </c>
      <c r="I30" s="43">
        <f t="shared" si="1"/>
        <v>0.17850000000000002</v>
      </c>
      <c r="J30" s="43">
        <f t="shared" ref="J30:J58" si="3">I30*E30</f>
        <v>0.17850000000000002</v>
      </c>
    </row>
    <row r="31" spans="1:10" hidden="1" x14ac:dyDescent="0.25">
      <c r="A31" s="17"/>
      <c r="B31" s="112" t="s">
        <v>16</v>
      </c>
      <c r="C31" s="112"/>
      <c r="D31" s="18">
        <v>1</v>
      </c>
      <c r="E31" s="18"/>
      <c r="F31" s="18">
        <v>0.19</v>
      </c>
      <c r="G31" s="18"/>
      <c r="H31" s="43">
        <v>5</v>
      </c>
      <c r="I31" s="43">
        <f t="shared" si="1"/>
        <v>0.19950000000000001</v>
      </c>
      <c r="J31" s="43">
        <f t="shared" si="3"/>
        <v>0</v>
      </c>
    </row>
    <row r="32" spans="1:10" hidden="1" x14ac:dyDescent="0.25">
      <c r="A32" s="17"/>
      <c r="B32" s="113" t="s">
        <v>53</v>
      </c>
      <c r="C32" s="114"/>
      <c r="D32" s="18">
        <v>1</v>
      </c>
      <c r="E32" s="18"/>
      <c r="F32" s="18">
        <v>0.2</v>
      </c>
      <c r="G32" s="18"/>
      <c r="H32" s="43">
        <v>5</v>
      </c>
      <c r="I32" s="43">
        <f t="shared" si="1"/>
        <v>0.21000000000000002</v>
      </c>
      <c r="J32" s="43">
        <f t="shared" si="3"/>
        <v>0</v>
      </c>
    </row>
    <row r="33" spans="1:10" hidden="1" x14ac:dyDescent="0.25">
      <c r="A33" s="17"/>
      <c r="B33" s="112" t="s">
        <v>50</v>
      </c>
      <c r="C33" s="112"/>
      <c r="D33" s="18">
        <v>1</v>
      </c>
      <c r="E33" s="18"/>
      <c r="F33" s="18">
        <v>0.11</v>
      </c>
      <c r="G33" s="18"/>
      <c r="H33" s="43">
        <v>5</v>
      </c>
      <c r="I33" s="43">
        <f t="shared" si="1"/>
        <v>0.11550000000000001</v>
      </c>
      <c r="J33" s="43">
        <f t="shared" si="3"/>
        <v>0</v>
      </c>
    </row>
    <row r="34" spans="1:10" hidden="1" x14ac:dyDescent="0.25">
      <c r="A34" s="17"/>
      <c r="B34" s="113" t="s">
        <v>54</v>
      </c>
      <c r="C34" s="114"/>
      <c r="D34" s="18">
        <v>1</v>
      </c>
      <c r="E34" s="18"/>
      <c r="F34" s="18">
        <v>0.43</v>
      </c>
      <c r="G34" s="18"/>
      <c r="H34" s="43">
        <v>5</v>
      </c>
      <c r="I34" s="43">
        <f t="shared" si="1"/>
        <v>0.45150000000000001</v>
      </c>
      <c r="J34" s="43">
        <f>I34*E34</f>
        <v>0</v>
      </c>
    </row>
    <row r="35" spans="1:10" hidden="1" x14ac:dyDescent="0.25">
      <c r="A35" s="17"/>
      <c r="B35" s="113" t="s">
        <v>60</v>
      </c>
      <c r="C35" s="114"/>
      <c r="D35" s="18">
        <v>1</v>
      </c>
      <c r="E35" s="18"/>
      <c r="F35" s="18">
        <v>0.15</v>
      </c>
      <c r="G35" s="18"/>
      <c r="H35" s="43">
        <v>5</v>
      </c>
      <c r="I35" s="43">
        <f t="shared" si="1"/>
        <v>0.1575</v>
      </c>
      <c r="J35" s="43">
        <f t="shared" si="3"/>
        <v>0</v>
      </c>
    </row>
    <row r="36" spans="1:10" hidden="1" x14ac:dyDescent="0.25">
      <c r="A36" s="17"/>
      <c r="B36" s="113" t="s">
        <v>57</v>
      </c>
      <c r="C36" s="114"/>
      <c r="D36" s="18">
        <v>1</v>
      </c>
      <c r="E36" s="18"/>
      <c r="F36" s="18">
        <v>0.1</v>
      </c>
      <c r="G36" s="18"/>
      <c r="H36" s="43">
        <v>5</v>
      </c>
      <c r="I36" s="43">
        <f t="shared" si="1"/>
        <v>0.10500000000000001</v>
      </c>
      <c r="J36" s="43">
        <f t="shared" si="3"/>
        <v>0</v>
      </c>
    </row>
    <row r="37" spans="1:10" hidden="1" x14ac:dyDescent="0.25">
      <c r="A37" s="17"/>
      <c r="B37" s="113" t="s">
        <v>70</v>
      </c>
      <c r="C37" s="114"/>
      <c r="D37" s="18">
        <v>1</v>
      </c>
      <c r="E37" s="18"/>
      <c r="F37" s="18">
        <v>1.59</v>
      </c>
      <c r="G37" s="18"/>
      <c r="H37" s="43">
        <v>5</v>
      </c>
      <c r="I37" s="43">
        <f t="shared" si="1"/>
        <v>1.6695000000000002</v>
      </c>
      <c r="J37" s="43">
        <f t="shared" si="3"/>
        <v>0</v>
      </c>
    </row>
    <row r="38" spans="1:10" ht="13.5" hidden="1" customHeight="1" x14ac:dyDescent="0.25">
      <c r="A38" s="17"/>
      <c r="B38" s="113" t="s">
        <v>67</v>
      </c>
      <c r="C38" s="114"/>
      <c r="D38" s="18">
        <v>10</v>
      </c>
      <c r="E38" s="18"/>
      <c r="F38" s="18">
        <v>0.72</v>
      </c>
      <c r="G38" s="18"/>
      <c r="H38" s="43">
        <v>5</v>
      </c>
      <c r="I38" s="43">
        <f t="shared" si="1"/>
        <v>0.75600000000000001</v>
      </c>
      <c r="J38" s="43">
        <f t="shared" si="3"/>
        <v>0</v>
      </c>
    </row>
    <row r="39" spans="1:10" hidden="1" x14ac:dyDescent="0.25">
      <c r="A39" s="17"/>
      <c r="B39" s="113" t="s">
        <v>58</v>
      </c>
      <c r="C39" s="114"/>
      <c r="D39" s="18">
        <v>100</v>
      </c>
      <c r="E39" s="18"/>
      <c r="F39" s="18">
        <v>0.75</v>
      </c>
      <c r="G39" s="18"/>
      <c r="H39" s="43">
        <v>5</v>
      </c>
      <c r="I39" s="43">
        <f t="shared" si="1"/>
        <v>0.78749999999999998</v>
      </c>
      <c r="J39" s="43">
        <f t="shared" si="3"/>
        <v>0</v>
      </c>
    </row>
    <row r="40" spans="1:10" hidden="1" x14ac:dyDescent="0.25">
      <c r="A40" s="17"/>
      <c r="B40" s="113" t="s">
        <v>64</v>
      </c>
      <c r="C40" s="114"/>
      <c r="D40" s="79">
        <v>1</v>
      </c>
      <c r="E40" s="79"/>
      <c r="F40" s="79">
        <v>0.27</v>
      </c>
      <c r="G40" s="79"/>
      <c r="H40" s="43">
        <v>5</v>
      </c>
      <c r="I40" s="43">
        <f t="shared" si="1"/>
        <v>0.28350000000000003</v>
      </c>
      <c r="J40" s="43">
        <f t="shared" si="3"/>
        <v>0</v>
      </c>
    </row>
    <row r="41" spans="1:10" hidden="1" x14ac:dyDescent="0.25">
      <c r="A41" s="17"/>
      <c r="B41" s="113" t="s">
        <v>63</v>
      </c>
      <c r="C41" s="114"/>
      <c r="D41" s="18">
        <v>1</v>
      </c>
      <c r="E41" s="18"/>
      <c r="F41" s="18">
        <v>1.05</v>
      </c>
      <c r="G41" s="18"/>
      <c r="H41" s="43">
        <v>5</v>
      </c>
      <c r="I41" s="43">
        <f t="shared" si="1"/>
        <v>1.1025</v>
      </c>
      <c r="J41" s="43">
        <f>I41*E41</f>
        <v>0</v>
      </c>
    </row>
    <row r="42" spans="1:10" hidden="1" x14ac:dyDescent="0.25">
      <c r="A42" s="17"/>
      <c r="B42" s="113" t="s">
        <v>66</v>
      </c>
      <c r="C42" s="114"/>
      <c r="D42" s="18">
        <v>1</v>
      </c>
      <c r="E42" s="18"/>
      <c r="F42" s="18">
        <v>0.75</v>
      </c>
      <c r="G42" s="18"/>
      <c r="H42" s="43">
        <v>5</v>
      </c>
      <c r="I42" s="43">
        <f t="shared" si="1"/>
        <v>0.78749999999999998</v>
      </c>
      <c r="J42" s="43">
        <f>I42*E42</f>
        <v>0</v>
      </c>
    </row>
    <row r="43" spans="1:10" hidden="1" x14ac:dyDescent="0.25">
      <c r="A43" s="17"/>
      <c r="B43" s="113" t="s">
        <v>49</v>
      </c>
      <c r="C43" s="114"/>
      <c r="D43" s="18">
        <v>1</v>
      </c>
      <c r="E43" s="18"/>
      <c r="F43" s="18">
        <v>0.33</v>
      </c>
      <c r="G43" s="18"/>
      <c r="H43" s="43">
        <v>5</v>
      </c>
      <c r="I43" s="43">
        <f t="shared" si="1"/>
        <v>0.34650000000000003</v>
      </c>
      <c r="J43" s="43">
        <f t="shared" si="3"/>
        <v>0</v>
      </c>
    </row>
    <row r="44" spans="1:10" hidden="1" x14ac:dyDescent="0.25">
      <c r="A44" s="17"/>
      <c r="B44" s="113" t="s">
        <v>72</v>
      </c>
      <c r="C44" s="114"/>
      <c r="D44" s="18">
        <v>1</v>
      </c>
      <c r="E44" s="18"/>
      <c r="F44" s="18">
        <v>0.4</v>
      </c>
      <c r="G44" s="18"/>
      <c r="H44" s="43">
        <v>5</v>
      </c>
      <c r="I44" s="43">
        <f t="shared" si="1"/>
        <v>0.42000000000000004</v>
      </c>
      <c r="J44" s="43">
        <f t="shared" si="3"/>
        <v>0</v>
      </c>
    </row>
    <row r="45" spans="1:10" hidden="1" x14ac:dyDescent="0.25">
      <c r="A45" s="17"/>
      <c r="B45" s="112" t="s">
        <v>29</v>
      </c>
      <c r="C45" s="112"/>
      <c r="D45" s="18">
        <v>1000</v>
      </c>
      <c r="E45" s="18"/>
      <c r="F45" s="39">
        <v>5.79</v>
      </c>
      <c r="G45" s="18"/>
      <c r="H45" s="43">
        <v>5</v>
      </c>
      <c r="I45" s="43">
        <f t="shared" si="1"/>
        <v>6.0795000000000003</v>
      </c>
      <c r="J45" s="43">
        <f>I45*E45/1000</f>
        <v>0</v>
      </c>
    </row>
    <row r="46" spans="1:10" hidden="1" x14ac:dyDescent="0.25">
      <c r="A46" s="17"/>
      <c r="B46" s="56" t="s">
        <v>51</v>
      </c>
      <c r="C46" s="30"/>
      <c r="D46" s="18">
        <v>1</v>
      </c>
      <c r="E46" s="18"/>
      <c r="F46" s="39">
        <v>0.03</v>
      </c>
      <c r="G46" s="18"/>
      <c r="H46" s="43">
        <v>5</v>
      </c>
      <c r="I46" s="43">
        <f t="shared" si="1"/>
        <v>3.15E-2</v>
      </c>
      <c r="J46" s="43">
        <f t="shared" si="3"/>
        <v>0</v>
      </c>
    </row>
    <row r="47" spans="1:10" hidden="1" x14ac:dyDescent="0.25">
      <c r="A47" s="17"/>
      <c r="B47" s="126" t="s">
        <v>73</v>
      </c>
      <c r="C47" s="127"/>
      <c r="D47" s="18">
        <v>1</v>
      </c>
      <c r="E47" s="18"/>
      <c r="F47" s="39">
        <v>0.27</v>
      </c>
      <c r="G47" s="18"/>
      <c r="H47" s="43">
        <v>5</v>
      </c>
      <c r="I47" s="43">
        <f t="shared" si="1"/>
        <v>0.28350000000000003</v>
      </c>
      <c r="J47" s="43">
        <f t="shared" si="3"/>
        <v>0</v>
      </c>
    </row>
    <row r="48" spans="1:10" hidden="1" x14ac:dyDescent="0.25">
      <c r="A48" s="17"/>
      <c r="B48" s="126" t="s">
        <v>71</v>
      </c>
      <c r="C48" s="127"/>
      <c r="D48" s="18">
        <v>1</v>
      </c>
      <c r="E48" s="18"/>
      <c r="F48" s="39">
        <v>0.35</v>
      </c>
      <c r="G48" s="18"/>
      <c r="H48" s="43">
        <v>5</v>
      </c>
      <c r="I48" s="43">
        <f t="shared" si="1"/>
        <v>0.36749999999999999</v>
      </c>
      <c r="J48" s="43">
        <f t="shared" si="3"/>
        <v>0</v>
      </c>
    </row>
    <row r="49" spans="1:10" x14ac:dyDescent="0.25">
      <c r="A49" s="17"/>
      <c r="B49" s="112" t="s">
        <v>9</v>
      </c>
      <c r="C49" s="112"/>
      <c r="D49" s="18">
        <v>1</v>
      </c>
      <c r="E49" s="87">
        <v>1</v>
      </c>
      <c r="F49" s="18">
        <v>0.14000000000000001</v>
      </c>
      <c r="G49" s="18"/>
      <c r="H49" s="43">
        <v>5</v>
      </c>
      <c r="I49" s="43">
        <f t="shared" si="1"/>
        <v>0.14700000000000002</v>
      </c>
      <c r="J49" s="43">
        <f t="shared" si="3"/>
        <v>0.14700000000000002</v>
      </c>
    </row>
    <row r="50" spans="1:10" hidden="1" x14ac:dyDescent="0.25">
      <c r="A50" s="17"/>
      <c r="B50" s="112" t="s">
        <v>65</v>
      </c>
      <c r="C50" s="112"/>
      <c r="D50" s="18">
        <v>1</v>
      </c>
      <c r="E50" s="18"/>
      <c r="F50" s="18">
        <v>0.54</v>
      </c>
      <c r="G50" s="18"/>
      <c r="H50" s="43">
        <v>5</v>
      </c>
      <c r="I50" s="43">
        <f t="shared" si="1"/>
        <v>0.56700000000000006</v>
      </c>
      <c r="J50" s="43">
        <f>I50*E50</f>
        <v>0</v>
      </c>
    </row>
    <row r="51" spans="1:10" hidden="1" x14ac:dyDescent="0.25">
      <c r="A51" s="17"/>
      <c r="B51" s="113" t="s">
        <v>85</v>
      </c>
      <c r="C51" s="114"/>
      <c r="D51" s="18">
        <v>1</v>
      </c>
      <c r="E51" s="18"/>
      <c r="F51" s="18">
        <v>0.49</v>
      </c>
      <c r="G51" s="18"/>
      <c r="H51" s="43">
        <v>5</v>
      </c>
      <c r="I51" s="43">
        <f t="shared" si="1"/>
        <v>0.51449999999999996</v>
      </c>
      <c r="J51" s="43">
        <f>I51*E51</f>
        <v>0</v>
      </c>
    </row>
    <row r="52" spans="1:10" hidden="1" x14ac:dyDescent="0.25">
      <c r="A52" s="17"/>
      <c r="B52" s="113" t="s">
        <v>69</v>
      </c>
      <c r="C52" s="114"/>
      <c r="D52" s="70">
        <v>1</v>
      </c>
      <c r="E52" s="70"/>
      <c r="F52" s="70">
        <v>1.27</v>
      </c>
      <c r="G52" s="70"/>
      <c r="H52" s="43">
        <v>5</v>
      </c>
      <c r="I52" s="43">
        <f t="shared" ref="I52" si="4">F52*0.05+F52</f>
        <v>1.3334999999999999</v>
      </c>
      <c r="J52" s="43">
        <f>I52*E52</f>
        <v>0</v>
      </c>
    </row>
    <row r="53" spans="1:10" x14ac:dyDescent="0.25">
      <c r="A53" s="17"/>
      <c r="B53" s="112" t="s">
        <v>31</v>
      </c>
      <c r="C53" s="112"/>
      <c r="D53" s="18">
        <v>1000</v>
      </c>
      <c r="E53" s="87">
        <v>10</v>
      </c>
      <c r="F53" s="18">
        <v>12.36</v>
      </c>
      <c r="G53" s="18"/>
      <c r="H53" s="43">
        <v>5</v>
      </c>
      <c r="I53" s="43">
        <f t="shared" si="1"/>
        <v>12.978</v>
      </c>
      <c r="J53" s="43">
        <f>I53*E53/1000</f>
        <v>0.12978000000000001</v>
      </c>
    </row>
    <row r="54" spans="1:10" hidden="1" x14ac:dyDescent="0.25">
      <c r="A54" s="17"/>
      <c r="B54" s="113" t="s">
        <v>68</v>
      </c>
      <c r="C54" s="114"/>
      <c r="D54" s="18">
        <v>1</v>
      </c>
      <c r="E54" s="18"/>
      <c r="F54" s="18">
        <v>1.03</v>
      </c>
      <c r="G54" s="18"/>
      <c r="H54" s="43">
        <v>5</v>
      </c>
      <c r="I54" s="43">
        <f t="shared" si="1"/>
        <v>1.0815000000000001</v>
      </c>
      <c r="J54" s="43">
        <f t="shared" si="3"/>
        <v>0</v>
      </c>
    </row>
    <row r="55" spans="1:10" hidden="1" x14ac:dyDescent="0.25">
      <c r="A55" s="17"/>
      <c r="B55" s="112" t="s">
        <v>20</v>
      </c>
      <c r="C55" s="112"/>
      <c r="D55" s="18">
        <v>1</v>
      </c>
      <c r="E55" s="18"/>
      <c r="F55" s="18">
        <v>0.1</v>
      </c>
      <c r="G55" s="18"/>
      <c r="H55" s="43">
        <v>5</v>
      </c>
      <c r="I55" s="43">
        <f t="shared" si="1"/>
        <v>0.10500000000000001</v>
      </c>
      <c r="J55" s="43">
        <f t="shared" si="3"/>
        <v>0</v>
      </c>
    </row>
    <row r="56" spans="1:10" x14ac:dyDescent="0.25">
      <c r="A56" s="17"/>
      <c r="B56" s="112" t="s">
        <v>21</v>
      </c>
      <c r="C56" s="112"/>
      <c r="D56" s="18">
        <v>1</v>
      </c>
      <c r="E56" s="87">
        <v>1</v>
      </c>
      <c r="F56" s="18">
        <v>0.1</v>
      </c>
      <c r="G56" s="18"/>
      <c r="H56" s="43">
        <v>5</v>
      </c>
      <c r="I56" s="43">
        <f t="shared" si="1"/>
        <v>0.10500000000000001</v>
      </c>
      <c r="J56" s="43">
        <f t="shared" si="3"/>
        <v>0.10500000000000001</v>
      </c>
    </row>
    <row r="57" spans="1:10" ht="15" customHeight="1" x14ac:dyDescent="0.25">
      <c r="A57" s="17"/>
      <c r="B57" s="112" t="s">
        <v>41</v>
      </c>
      <c r="C57" s="112"/>
      <c r="D57" s="18">
        <v>1</v>
      </c>
      <c r="E57" s="87">
        <v>1</v>
      </c>
      <c r="F57" s="18">
        <v>0.13</v>
      </c>
      <c r="G57" s="18"/>
      <c r="H57" s="43">
        <v>5</v>
      </c>
      <c r="I57" s="43">
        <f t="shared" si="1"/>
        <v>0.13650000000000001</v>
      </c>
      <c r="J57" s="43">
        <f t="shared" si="3"/>
        <v>0.13650000000000001</v>
      </c>
    </row>
    <row r="58" spans="1:10" ht="15" hidden="1" customHeight="1" x14ac:dyDescent="0.25">
      <c r="A58" s="17"/>
      <c r="B58" s="112" t="s">
        <v>56</v>
      </c>
      <c r="C58" s="112"/>
      <c r="D58" s="18">
        <v>1</v>
      </c>
      <c r="E58" s="18"/>
      <c r="F58" s="18">
        <v>0.19</v>
      </c>
      <c r="G58" s="18"/>
      <c r="H58" s="43">
        <v>5</v>
      </c>
      <c r="I58" s="43">
        <f t="shared" si="1"/>
        <v>0.19950000000000001</v>
      </c>
      <c r="J58" s="43">
        <f t="shared" si="3"/>
        <v>0</v>
      </c>
    </row>
    <row r="59" spans="1:10" hidden="1" x14ac:dyDescent="0.25">
      <c r="A59" s="17"/>
      <c r="B59" s="112" t="s">
        <v>42</v>
      </c>
      <c r="C59" s="112"/>
      <c r="D59" s="18">
        <v>5</v>
      </c>
      <c r="E59" s="18"/>
      <c r="F59" s="18"/>
      <c r="G59" s="18"/>
      <c r="H59" s="43">
        <v>5</v>
      </c>
      <c r="I59" s="43">
        <f t="shared" si="1"/>
        <v>0</v>
      </c>
      <c r="J59" s="63">
        <f>I59/D59*E59</f>
        <v>0</v>
      </c>
    </row>
    <row r="60" spans="1:10" x14ac:dyDescent="0.25">
      <c r="A60" s="17"/>
      <c r="B60" s="113" t="s">
        <v>84</v>
      </c>
      <c r="C60" s="114"/>
      <c r="D60" s="70">
        <v>1000</v>
      </c>
      <c r="E60" s="87">
        <v>22</v>
      </c>
      <c r="F60" s="70">
        <v>2.0699999999999998</v>
      </c>
      <c r="G60" s="70"/>
      <c r="H60" s="43">
        <v>5</v>
      </c>
      <c r="I60" s="43">
        <f t="shared" si="1"/>
        <v>2.1734999999999998</v>
      </c>
      <c r="J60" s="43">
        <f>I60*E60/1000</f>
        <v>4.7816999999999991E-2</v>
      </c>
    </row>
    <row r="61" spans="1:10" hidden="1" x14ac:dyDescent="0.25">
      <c r="A61" s="17"/>
      <c r="B61" s="115"/>
      <c r="C61" s="116"/>
      <c r="D61" s="70"/>
      <c r="E61" s="70"/>
      <c r="F61" s="70"/>
      <c r="G61" s="70"/>
      <c r="H61" s="43"/>
      <c r="I61" s="63"/>
      <c r="J61" s="63"/>
    </row>
    <row r="62" spans="1:10" ht="15" customHeight="1" x14ac:dyDescent="0.25">
      <c r="A62" s="26"/>
      <c r="B62" s="130" t="s">
        <v>6</v>
      </c>
      <c r="C62" s="131"/>
      <c r="D62" s="73"/>
      <c r="E62" s="27"/>
      <c r="F62" s="27"/>
      <c r="G62" s="28"/>
      <c r="H62" s="29"/>
      <c r="I62" s="29"/>
      <c r="J62" s="47">
        <f>J19+J21+J26+J30+J49+J53+J56+J57+J60+0.02</f>
        <v>1.9720970000000002</v>
      </c>
    </row>
    <row r="63" spans="1:10" x14ac:dyDescent="0.25">
      <c r="A63" s="21"/>
      <c r="B63" s="22"/>
      <c r="C63" s="22"/>
      <c r="D63" s="22"/>
      <c r="E63" s="23"/>
      <c r="F63" s="23"/>
      <c r="G63" s="24"/>
      <c r="H63" s="20"/>
      <c r="I63" s="20"/>
      <c r="J63" s="20"/>
    </row>
    <row r="64" spans="1:10" ht="30" customHeight="1" x14ac:dyDescent="0.25">
      <c r="A64" s="17"/>
      <c r="B64" s="115" t="s">
        <v>12</v>
      </c>
      <c r="C64" s="117"/>
      <c r="D64" s="116"/>
      <c r="E64" s="70" t="s">
        <v>28</v>
      </c>
      <c r="F64" s="19" t="s">
        <v>2</v>
      </c>
      <c r="G64" s="70" t="s">
        <v>3</v>
      </c>
      <c r="H64" s="70" t="s">
        <v>3</v>
      </c>
      <c r="I64" s="20"/>
      <c r="J64" s="20"/>
    </row>
    <row r="65" spans="1:16" ht="30" customHeight="1" x14ac:dyDescent="0.25">
      <c r="A65" s="25"/>
      <c r="B65" s="113" t="s">
        <v>74</v>
      </c>
      <c r="C65" s="118"/>
      <c r="D65" s="114"/>
      <c r="E65" s="70">
        <v>1</v>
      </c>
      <c r="F65" s="39">
        <v>40</v>
      </c>
      <c r="G65" s="39">
        <f>F65</f>
        <v>40</v>
      </c>
      <c r="H65" s="86">
        <v>40</v>
      </c>
      <c r="I65" s="20"/>
      <c r="J65" s="20"/>
    </row>
    <row r="66" spans="1:16" ht="30" customHeight="1" x14ac:dyDescent="0.25">
      <c r="A66" s="25"/>
      <c r="B66" s="113" t="s">
        <v>62</v>
      </c>
      <c r="C66" s="118"/>
      <c r="D66" s="114"/>
      <c r="E66" s="45">
        <v>1</v>
      </c>
      <c r="F66" s="48">
        <v>12.4</v>
      </c>
      <c r="G66" s="48"/>
      <c r="H66" s="85">
        <v>12.4</v>
      </c>
      <c r="I66" s="20"/>
      <c r="J66" s="20"/>
    </row>
    <row r="67" spans="1:16" ht="30" hidden="1" customHeight="1" x14ac:dyDescent="0.25">
      <c r="A67" s="25"/>
      <c r="B67" s="113" t="s">
        <v>96</v>
      </c>
      <c r="C67" s="114"/>
      <c r="D67" s="88"/>
      <c r="E67" s="45">
        <v>1</v>
      </c>
      <c r="F67" s="48"/>
      <c r="G67" s="48"/>
      <c r="H67" s="85"/>
      <c r="I67" s="20"/>
      <c r="J67" s="20"/>
    </row>
    <row r="68" spans="1:16" ht="16.5" customHeight="1" x14ac:dyDescent="0.25">
      <c r="A68" s="25"/>
      <c r="B68" s="113" t="s">
        <v>98</v>
      </c>
      <c r="C68" s="118"/>
      <c r="D68" s="114"/>
      <c r="E68" s="45">
        <v>1</v>
      </c>
      <c r="F68" s="48">
        <v>9.31</v>
      </c>
      <c r="G68" s="48"/>
      <c r="H68" s="85">
        <v>9.31</v>
      </c>
      <c r="I68" s="20"/>
      <c r="J68" s="20"/>
    </row>
    <row r="69" spans="1:16" ht="15" customHeight="1" x14ac:dyDescent="0.25">
      <c r="A69" s="25"/>
      <c r="B69" s="113" t="s">
        <v>97</v>
      </c>
      <c r="C69" s="118"/>
      <c r="D69" s="114"/>
      <c r="E69" s="45">
        <v>1</v>
      </c>
      <c r="F69" s="48">
        <f>3.89+5.68</f>
        <v>9.57</v>
      </c>
      <c r="G69" s="48">
        <f t="shared" ref="G69:H69" si="5">3.89+5.68</f>
        <v>9.57</v>
      </c>
      <c r="H69" s="85">
        <f t="shared" si="5"/>
        <v>9.57</v>
      </c>
      <c r="I69" s="20"/>
      <c r="J69" s="20"/>
    </row>
    <row r="70" spans="1:16" ht="20.25" customHeight="1" x14ac:dyDescent="0.25">
      <c r="A70" s="50"/>
      <c r="B70" s="83"/>
      <c r="C70" s="83"/>
      <c r="D70" s="52"/>
      <c r="E70" s="84"/>
      <c r="F70" s="55"/>
      <c r="G70" s="82"/>
      <c r="H70" s="55"/>
      <c r="I70" s="20"/>
      <c r="J70" s="20"/>
    </row>
    <row r="71" spans="1:16" ht="15.75" customHeight="1" x14ac:dyDescent="0.25">
      <c r="A71" s="129" t="s">
        <v>7</v>
      </c>
      <c r="B71" s="129"/>
      <c r="C71" s="129"/>
      <c r="D71" s="129"/>
      <c r="E71" s="129"/>
      <c r="F71" s="129"/>
      <c r="G71" s="129"/>
    </row>
    <row r="72" spans="1:16" ht="15.75" customHeight="1" x14ac:dyDescent="0.25">
      <c r="A72" s="2"/>
      <c r="B72" s="106" t="s">
        <v>10</v>
      </c>
      <c r="C72" s="107"/>
      <c r="D72" s="107"/>
      <c r="E72" s="107"/>
      <c r="F72" s="3"/>
      <c r="G72" s="10">
        <f>G65</f>
        <v>40</v>
      </c>
      <c r="H72" s="40">
        <f>H65+H66+H67+H68+H69</f>
        <v>71.28</v>
      </c>
    </row>
    <row r="73" spans="1:16" ht="15.75" customHeight="1" x14ac:dyDescent="0.25">
      <c r="A73" s="2"/>
      <c r="B73" s="106" t="s">
        <v>13</v>
      </c>
      <c r="C73" s="107"/>
      <c r="D73" s="107"/>
      <c r="E73" s="107"/>
      <c r="F73" s="108"/>
      <c r="G73" s="4">
        <f>J62</f>
        <v>1.9720970000000002</v>
      </c>
      <c r="H73" s="40">
        <f>J62</f>
        <v>1.9720970000000002</v>
      </c>
    </row>
    <row r="74" spans="1:16" ht="15.75" customHeight="1" x14ac:dyDescent="0.25">
      <c r="A74" s="5"/>
      <c r="B74" s="109" t="s">
        <v>8</v>
      </c>
      <c r="C74" s="110"/>
      <c r="D74" s="110"/>
      <c r="E74" s="110"/>
      <c r="F74" s="111"/>
      <c r="G74" s="11">
        <f>G72+G73</f>
        <v>41.972096999999998</v>
      </c>
      <c r="H74" s="41">
        <f>H72+H73</f>
        <v>73.252097000000006</v>
      </c>
    </row>
    <row r="75" spans="1:16" ht="15.75" customHeight="1" x14ac:dyDescent="0.25">
      <c r="A75" s="9"/>
      <c r="B75" s="105" t="s">
        <v>61</v>
      </c>
      <c r="C75" s="105"/>
      <c r="D75" s="57">
        <f>H74</f>
        <v>73.252097000000006</v>
      </c>
      <c r="E75" s="58" t="s">
        <v>103</v>
      </c>
      <c r="F75" s="9"/>
      <c r="G75" s="9"/>
      <c r="H75" s="9"/>
      <c r="I75" s="9"/>
      <c r="J75" s="9"/>
    </row>
    <row r="76" spans="1:16" ht="15.75" x14ac:dyDescent="0.25">
      <c r="A76" s="9"/>
      <c r="B76" s="71"/>
      <c r="C76" s="71"/>
      <c r="D76" s="71"/>
      <c r="E76" s="14"/>
      <c r="F76" s="14"/>
      <c r="G76" s="14"/>
    </row>
    <row r="77" spans="1:16" ht="6.75" customHeight="1" x14ac:dyDescent="0.25"/>
    <row r="78" spans="1:16" ht="15.75" customHeight="1" x14ac:dyDescent="0.25">
      <c r="A78" s="67"/>
      <c r="B78" s="128" t="s">
        <v>77</v>
      </c>
      <c r="C78" s="128"/>
      <c r="D78" s="67"/>
      <c r="E78" s="128" t="s">
        <v>78</v>
      </c>
      <c r="F78" s="128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80" spans="1:16" ht="15.75" x14ac:dyDescent="0.25">
      <c r="A80" s="68" t="s">
        <v>79</v>
      </c>
      <c r="B80" s="76" t="s">
        <v>81</v>
      </c>
      <c r="D80" s="68"/>
      <c r="E80" s="76" t="s">
        <v>80</v>
      </c>
      <c r="F80" s="68"/>
      <c r="G80" s="68"/>
      <c r="H80" s="68"/>
    </row>
    <row r="103" spans="1:10" ht="15.75" customHeight="1" x14ac:dyDescent="0.25">
      <c r="A103" s="121" t="s">
        <v>0</v>
      </c>
      <c r="B103" s="121"/>
      <c r="C103" s="121"/>
      <c r="D103" s="121"/>
      <c r="E103" s="121"/>
      <c r="F103" s="121"/>
      <c r="G103" s="121"/>
      <c r="H103" s="121"/>
      <c r="I103" s="59"/>
      <c r="J103" s="59"/>
    </row>
    <row r="104" spans="1:10" ht="15.75" customHeight="1" x14ac:dyDescent="0.25">
      <c r="A104" s="122" t="s">
        <v>1</v>
      </c>
      <c r="B104" s="122"/>
      <c r="C104" s="122"/>
      <c r="D104" s="122"/>
      <c r="E104" s="122"/>
      <c r="F104" s="122"/>
      <c r="G104" s="122"/>
      <c r="H104" s="122"/>
      <c r="I104" s="60"/>
      <c r="J104" s="60"/>
    </row>
    <row r="105" spans="1:10" ht="15.75" customHeight="1" x14ac:dyDescent="0.25">
      <c r="A105" s="123" t="s">
        <v>83</v>
      </c>
      <c r="B105" s="123"/>
      <c r="C105" s="123"/>
      <c r="D105" s="123"/>
      <c r="E105" s="123"/>
      <c r="F105" s="123"/>
      <c r="G105" s="123"/>
      <c r="H105" s="123"/>
      <c r="I105" s="61"/>
      <c r="J105" s="61"/>
    </row>
    <row r="106" spans="1:10" ht="15.75" x14ac:dyDescent="0.25">
      <c r="A106" s="71"/>
      <c r="B106" s="71"/>
      <c r="C106" s="71"/>
      <c r="D106" s="71"/>
      <c r="E106" s="71"/>
      <c r="F106" s="1"/>
      <c r="G106" s="71"/>
    </row>
    <row r="107" spans="1:10" ht="15.75" customHeight="1" x14ac:dyDescent="0.25">
      <c r="A107" s="125" t="s">
        <v>99</v>
      </c>
      <c r="B107" s="125"/>
      <c r="C107" s="125"/>
      <c r="D107" s="125"/>
      <c r="E107" s="125"/>
      <c r="F107" s="125"/>
      <c r="G107" s="125"/>
    </row>
    <row r="108" spans="1:10" ht="15.75" customHeight="1" x14ac:dyDescent="0.25">
      <c r="A108" s="74">
        <v>1</v>
      </c>
      <c r="B108" s="125" t="s">
        <v>100</v>
      </c>
      <c r="C108" s="125"/>
      <c r="D108" s="125"/>
      <c r="E108" s="125"/>
      <c r="F108" s="125"/>
      <c r="G108" s="125"/>
    </row>
    <row r="109" spans="1:10" ht="15.75" customHeight="1" x14ac:dyDescent="0.25">
      <c r="A109" s="74">
        <v>2</v>
      </c>
      <c r="B109" s="125" t="s">
        <v>101</v>
      </c>
      <c r="C109" s="125"/>
      <c r="D109" s="125"/>
      <c r="E109" s="125"/>
      <c r="F109" s="125"/>
      <c r="G109" s="125"/>
    </row>
    <row r="110" spans="1:10" ht="15.75" x14ac:dyDescent="0.25">
      <c r="A110" s="74"/>
      <c r="B110" s="75"/>
      <c r="C110" s="75"/>
      <c r="D110" s="75"/>
      <c r="E110" s="75"/>
      <c r="F110" s="75"/>
      <c r="G110" s="75"/>
    </row>
    <row r="111" spans="1:10" ht="15.75" customHeight="1" x14ac:dyDescent="0.25">
      <c r="A111" s="124" t="s">
        <v>34</v>
      </c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1:10" ht="57.75" customHeight="1" x14ac:dyDescent="0.25">
      <c r="A112" s="17"/>
      <c r="B112" s="115" t="s">
        <v>5</v>
      </c>
      <c r="C112" s="116"/>
      <c r="D112" s="45" t="s">
        <v>30</v>
      </c>
      <c r="E112" s="45" t="s">
        <v>28</v>
      </c>
      <c r="F112" s="46" t="s">
        <v>23</v>
      </c>
      <c r="G112" s="45" t="s">
        <v>24</v>
      </c>
      <c r="H112" s="44" t="s">
        <v>25</v>
      </c>
      <c r="I112" s="44" t="s">
        <v>26</v>
      </c>
      <c r="J112" s="44" t="s">
        <v>27</v>
      </c>
    </row>
    <row r="113" spans="1:10" ht="15" hidden="1" customHeight="1" x14ac:dyDescent="0.25">
      <c r="A113" s="17"/>
      <c r="B113" s="113" t="s">
        <v>43</v>
      </c>
      <c r="C113" s="114"/>
      <c r="D113" s="70">
        <v>1</v>
      </c>
      <c r="E113" s="70"/>
      <c r="F113" s="70">
        <v>0.04</v>
      </c>
      <c r="G113" s="70"/>
      <c r="H113" s="43">
        <v>5</v>
      </c>
      <c r="I113" s="43">
        <f t="shared" ref="I113:I118" si="6">(F113*H113%)+F113</f>
        <v>4.2000000000000003E-2</v>
      </c>
      <c r="J113" s="43">
        <f>I113*E113</f>
        <v>0</v>
      </c>
    </row>
    <row r="114" spans="1:10" ht="15" hidden="1" customHeight="1" x14ac:dyDescent="0.25">
      <c r="A114" s="17"/>
      <c r="B114" s="113" t="s">
        <v>19</v>
      </c>
      <c r="C114" s="114"/>
      <c r="D114" s="70">
        <v>1</v>
      </c>
      <c r="E114" s="70"/>
      <c r="F114" s="70">
        <v>0.25</v>
      </c>
      <c r="G114" s="70"/>
      <c r="H114" s="43">
        <v>5</v>
      </c>
      <c r="I114" s="43">
        <f t="shared" si="6"/>
        <v>0.26250000000000001</v>
      </c>
      <c r="J114" s="43">
        <f>I114*E114</f>
        <v>0</v>
      </c>
    </row>
    <row r="115" spans="1:10" ht="15" hidden="1" customHeight="1" x14ac:dyDescent="0.25">
      <c r="A115" s="17"/>
      <c r="B115" s="113" t="s">
        <v>48</v>
      </c>
      <c r="C115" s="114"/>
      <c r="D115" s="70">
        <v>1</v>
      </c>
      <c r="E115" s="70"/>
      <c r="F115" s="70">
        <v>0.02</v>
      </c>
      <c r="G115" s="70"/>
      <c r="H115" s="43">
        <v>5</v>
      </c>
      <c r="I115" s="43">
        <f t="shared" si="6"/>
        <v>2.1000000000000001E-2</v>
      </c>
      <c r="J115" s="43">
        <f>I115*E115</f>
        <v>0</v>
      </c>
    </row>
    <row r="116" spans="1:10" ht="15" hidden="1" customHeight="1" x14ac:dyDescent="0.25">
      <c r="A116" s="17"/>
      <c r="B116" s="113" t="s">
        <v>14</v>
      </c>
      <c r="C116" s="114"/>
      <c r="D116" s="70">
        <v>1</v>
      </c>
      <c r="E116" s="70"/>
      <c r="F116" s="70">
        <v>0.35</v>
      </c>
      <c r="G116" s="70"/>
      <c r="H116" s="43">
        <v>5</v>
      </c>
      <c r="I116" s="43">
        <f t="shared" si="6"/>
        <v>0.36749999999999999</v>
      </c>
      <c r="J116" s="43">
        <f>I116*E116</f>
        <v>0</v>
      </c>
    </row>
    <row r="117" spans="1:10" ht="15" hidden="1" customHeight="1" x14ac:dyDescent="0.25">
      <c r="A117" s="17"/>
      <c r="B117" s="132" t="s">
        <v>55</v>
      </c>
      <c r="C117" s="133"/>
      <c r="D117" s="70">
        <v>200</v>
      </c>
      <c r="E117" s="70"/>
      <c r="F117" s="70">
        <v>0.81</v>
      </c>
      <c r="G117" s="70"/>
      <c r="H117" s="43">
        <v>5</v>
      </c>
      <c r="I117" s="43">
        <f t="shared" si="6"/>
        <v>0.85050000000000003</v>
      </c>
      <c r="J117" s="43">
        <f>I117*E117</f>
        <v>0</v>
      </c>
    </row>
    <row r="118" spans="1:10" ht="17.25" hidden="1" customHeight="1" x14ac:dyDescent="0.25">
      <c r="A118" s="17"/>
      <c r="B118" s="113" t="s">
        <v>82</v>
      </c>
      <c r="C118" s="114"/>
      <c r="D118" s="70">
        <v>1</v>
      </c>
      <c r="E118" s="70"/>
      <c r="F118" s="39">
        <v>0.2</v>
      </c>
      <c r="G118" s="70"/>
      <c r="H118" s="43">
        <v>5</v>
      </c>
      <c r="I118" s="43">
        <f t="shared" si="6"/>
        <v>0.21000000000000002</v>
      </c>
      <c r="J118" s="43">
        <f>E118*I118</f>
        <v>0</v>
      </c>
    </row>
    <row r="119" spans="1:10" ht="15" hidden="1" customHeight="1" x14ac:dyDescent="0.25">
      <c r="A119" s="17"/>
      <c r="B119" s="113" t="s">
        <v>54</v>
      </c>
      <c r="C119" s="114"/>
      <c r="D119" s="70">
        <v>1</v>
      </c>
      <c r="E119" s="70"/>
      <c r="F119" s="70">
        <v>0.44</v>
      </c>
      <c r="G119" s="70"/>
      <c r="H119" s="43">
        <v>5</v>
      </c>
      <c r="I119" s="43">
        <f t="shared" ref="I119:I136" si="7">(F119*H119%)+F119</f>
        <v>0.46200000000000002</v>
      </c>
      <c r="J119" s="43">
        <f>I119*E119</f>
        <v>0</v>
      </c>
    </row>
    <row r="120" spans="1:10" ht="15" hidden="1" customHeight="1" x14ac:dyDescent="0.25">
      <c r="A120" s="17"/>
      <c r="B120" s="62" t="s">
        <v>52</v>
      </c>
      <c r="C120" s="72"/>
      <c r="D120" s="70">
        <v>1</v>
      </c>
      <c r="E120" s="70"/>
      <c r="F120" s="70">
        <v>0.04</v>
      </c>
      <c r="G120" s="70"/>
      <c r="H120" s="43">
        <v>5</v>
      </c>
      <c r="I120" s="43">
        <f t="shared" si="7"/>
        <v>4.2000000000000003E-2</v>
      </c>
      <c r="J120" s="43">
        <f t="shared" ref="J120:J135" si="8">I120*E120</f>
        <v>0</v>
      </c>
    </row>
    <row r="121" spans="1:10" ht="15" hidden="1" customHeight="1" x14ac:dyDescent="0.25">
      <c r="A121" s="17"/>
      <c r="B121" s="113" t="s">
        <v>44</v>
      </c>
      <c r="C121" s="114"/>
      <c r="D121" s="70">
        <v>1</v>
      </c>
      <c r="E121" s="70"/>
      <c r="F121" s="70">
        <v>0.02</v>
      </c>
      <c r="G121" s="70"/>
      <c r="H121" s="43">
        <v>5</v>
      </c>
      <c r="I121" s="43">
        <f t="shared" si="7"/>
        <v>2.1000000000000001E-2</v>
      </c>
      <c r="J121" s="43">
        <f t="shared" si="8"/>
        <v>0</v>
      </c>
    </row>
    <row r="122" spans="1:10" ht="15" hidden="1" customHeight="1" x14ac:dyDescent="0.25">
      <c r="A122" s="17"/>
      <c r="B122" s="113" t="s">
        <v>40</v>
      </c>
      <c r="C122" s="114"/>
      <c r="D122" s="70">
        <v>1</v>
      </c>
      <c r="E122" s="87"/>
      <c r="F122" s="70">
        <v>0.15</v>
      </c>
      <c r="G122" s="70"/>
      <c r="H122" s="43">
        <v>5</v>
      </c>
      <c r="I122" s="43">
        <f t="shared" si="7"/>
        <v>0.1575</v>
      </c>
      <c r="J122" s="43">
        <f t="shared" si="8"/>
        <v>0</v>
      </c>
    </row>
    <row r="123" spans="1:10" ht="15" hidden="1" customHeight="1" x14ac:dyDescent="0.25">
      <c r="A123" s="17"/>
      <c r="B123" s="113" t="s">
        <v>47</v>
      </c>
      <c r="C123" s="114"/>
      <c r="D123" s="70">
        <v>1</v>
      </c>
      <c r="E123" s="70"/>
      <c r="F123" s="70">
        <v>0.25</v>
      </c>
      <c r="G123" s="70"/>
      <c r="H123" s="43">
        <v>5</v>
      </c>
      <c r="I123" s="43">
        <f t="shared" si="7"/>
        <v>0.26250000000000001</v>
      </c>
      <c r="J123" s="43">
        <f t="shared" si="8"/>
        <v>0</v>
      </c>
    </row>
    <row r="124" spans="1:10" ht="15" hidden="1" customHeight="1" x14ac:dyDescent="0.25">
      <c r="A124" s="17"/>
      <c r="B124" s="113" t="s">
        <v>45</v>
      </c>
      <c r="C124" s="114"/>
      <c r="D124" s="70">
        <v>1</v>
      </c>
      <c r="E124" s="70"/>
      <c r="F124" s="70">
        <v>0.77</v>
      </c>
      <c r="G124" s="70"/>
      <c r="H124" s="43">
        <v>5</v>
      </c>
      <c r="I124" s="43">
        <f t="shared" si="7"/>
        <v>0.8085</v>
      </c>
      <c r="J124" s="43">
        <f t="shared" si="8"/>
        <v>0</v>
      </c>
    </row>
    <row r="125" spans="1:10" ht="15.75" hidden="1" customHeight="1" x14ac:dyDescent="0.25">
      <c r="A125" s="17"/>
      <c r="B125" s="113" t="s">
        <v>46</v>
      </c>
      <c r="C125" s="114"/>
      <c r="D125" s="70">
        <v>1</v>
      </c>
      <c r="E125" s="70"/>
      <c r="F125" s="70">
        <v>0.34</v>
      </c>
      <c r="G125" s="70"/>
      <c r="H125" s="43">
        <v>5</v>
      </c>
      <c r="I125" s="43">
        <f t="shared" si="7"/>
        <v>0.35700000000000004</v>
      </c>
      <c r="J125" s="43">
        <f t="shared" si="8"/>
        <v>0</v>
      </c>
    </row>
    <row r="126" spans="1:10" ht="15" hidden="1" customHeight="1" x14ac:dyDescent="0.25">
      <c r="A126" s="17"/>
      <c r="B126" s="113" t="s">
        <v>15</v>
      </c>
      <c r="C126" s="114"/>
      <c r="D126" s="70">
        <v>1</v>
      </c>
      <c r="E126" s="70"/>
      <c r="F126" s="70">
        <v>0.17</v>
      </c>
      <c r="G126" s="70"/>
      <c r="H126" s="43">
        <v>5</v>
      </c>
      <c r="I126" s="43">
        <f t="shared" si="7"/>
        <v>0.17850000000000002</v>
      </c>
      <c r="J126" s="43">
        <f t="shared" si="8"/>
        <v>0</v>
      </c>
    </row>
    <row r="127" spans="1:10" ht="15" hidden="1" customHeight="1" x14ac:dyDescent="0.25">
      <c r="A127" s="17"/>
      <c r="B127" s="113" t="s">
        <v>16</v>
      </c>
      <c r="C127" s="114"/>
      <c r="D127" s="70">
        <v>1</v>
      </c>
      <c r="E127" s="70"/>
      <c r="F127" s="70">
        <v>0.23</v>
      </c>
      <c r="G127" s="70"/>
      <c r="H127" s="43">
        <v>5</v>
      </c>
      <c r="I127" s="43">
        <f t="shared" si="7"/>
        <v>0.24150000000000002</v>
      </c>
      <c r="J127" s="43">
        <f t="shared" si="8"/>
        <v>0</v>
      </c>
    </row>
    <row r="128" spans="1:10" ht="15" hidden="1" customHeight="1" x14ac:dyDescent="0.25">
      <c r="A128" s="17"/>
      <c r="B128" s="113" t="s">
        <v>53</v>
      </c>
      <c r="C128" s="114"/>
      <c r="D128" s="70">
        <v>1</v>
      </c>
      <c r="E128" s="70"/>
      <c r="F128" s="70">
        <v>0.26</v>
      </c>
      <c r="G128" s="70"/>
      <c r="H128" s="43">
        <v>5</v>
      </c>
      <c r="I128" s="43">
        <f t="shared" si="7"/>
        <v>0.27300000000000002</v>
      </c>
      <c r="J128" s="43">
        <f t="shared" si="8"/>
        <v>0</v>
      </c>
    </row>
    <row r="129" spans="1:10" ht="15" hidden="1" customHeight="1" x14ac:dyDescent="0.25">
      <c r="A129" s="17"/>
      <c r="B129" s="113" t="s">
        <v>50</v>
      </c>
      <c r="C129" s="114"/>
      <c r="D129" s="70">
        <v>1</v>
      </c>
      <c r="E129" s="70"/>
      <c r="F129" s="39">
        <v>0.4</v>
      </c>
      <c r="G129" s="70"/>
      <c r="H129" s="43">
        <v>5</v>
      </c>
      <c r="I129" s="43">
        <f t="shared" si="7"/>
        <v>0.42000000000000004</v>
      </c>
      <c r="J129" s="43">
        <f t="shared" si="8"/>
        <v>0</v>
      </c>
    </row>
    <row r="130" spans="1:10" ht="15" hidden="1" customHeight="1" x14ac:dyDescent="0.25">
      <c r="A130" s="17"/>
      <c r="B130" s="113" t="s">
        <v>54</v>
      </c>
      <c r="C130" s="114"/>
      <c r="D130" s="70">
        <v>1</v>
      </c>
      <c r="E130" s="70"/>
      <c r="F130" s="70">
        <v>0.44</v>
      </c>
      <c r="G130" s="70"/>
      <c r="H130" s="43">
        <v>5</v>
      </c>
      <c r="I130" s="43">
        <f t="shared" si="7"/>
        <v>0.46200000000000002</v>
      </c>
      <c r="J130" s="43">
        <f t="shared" si="8"/>
        <v>0</v>
      </c>
    </row>
    <row r="131" spans="1:10" ht="15" hidden="1" customHeight="1" x14ac:dyDescent="0.25">
      <c r="A131" s="17"/>
      <c r="B131" s="113" t="s">
        <v>60</v>
      </c>
      <c r="C131" s="114"/>
      <c r="D131" s="70">
        <v>1</v>
      </c>
      <c r="E131" s="70"/>
      <c r="F131" s="70">
        <v>0.2</v>
      </c>
      <c r="G131" s="70"/>
      <c r="H131" s="43">
        <v>5</v>
      </c>
      <c r="I131" s="43">
        <f t="shared" si="7"/>
        <v>0.21000000000000002</v>
      </c>
      <c r="J131" s="43">
        <f t="shared" si="8"/>
        <v>0</v>
      </c>
    </row>
    <row r="132" spans="1:10" ht="15" hidden="1" customHeight="1" x14ac:dyDescent="0.25">
      <c r="A132" s="17"/>
      <c r="B132" s="113" t="s">
        <v>57</v>
      </c>
      <c r="C132" s="114"/>
      <c r="D132" s="70">
        <v>1</v>
      </c>
      <c r="E132" s="70"/>
      <c r="F132" s="70">
        <v>0.15</v>
      </c>
      <c r="G132" s="70"/>
      <c r="H132" s="43">
        <v>5</v>
      </c>
      <c r="I132" s="43">
        <f t="shared" si="7"/>
        <v>0.1575</v>
      </c>
      <c r="J132" s="43">
        <f t="shared" si="8"/>
        <v>0</v>
      </c>
    </row>
    <row r="133" spans="1:10" ht="15" hidden="1" customHeight="1" x14ac:dyDescent="0.25">
      <c r="A133" s="17"/>
      <c r="B133" s="113" t="s">
        <v>70</v>
      </c>
      <c r="C133" s="114"/>
      <c r="D133" s="70">
        <v>1</v>
      </c>
      <c r="E133" s="70"/>
      <c r="F133" s="70">
        <v>1.5</v>
      </c>
      <c r="G133" s="70"/>
      <c r="H133" s="43">
        <v>5</v>
      </c>
      <c r="I133" s="43">
        <f t="shared" si="7"/>
        <v>1.575</v>
      </c>
      <c r="J133" s="43">
        <f t="shared" si="8"/>
        <v>0</v>
      </c>
    </row>
    <row r="134" spans="1:10" ht="15" hidden="1" customHeight="1" x14ac:dyDescent="0.25">
      <c r="A134" s="17"/>
      <c r="B134" s="113" t="s">
        <v>67</v>
      </c>
      <c r="C134" s="114"/>
      <c r="D134" s="70">
        <v>10</v>
      </c>
      <c r="E134" s="70"/>
      <c r="F134" s="70">
        <v>0.81</v>
      </c>
      <c r="G134" s="70"/>
      <c r="H134" s="43">
        <v>5</v>
      </c>
      <c r="I134" s="43">
        <f t="shared" si="7"/>
        <v>0.85050000000000003</v>
      </c>
      <c r="J134" s="43">
        <f t="shared" si="8"/>
        <v>0</v>
      </c>
    </row>
    <row r="135" spans="1:10" ht="15" hidden="1" customHeight="1" x14ac:dyDescent="0.25">
      <c r="A135" s="17"/>
      <c r="B135" s="113" t="s">
        <v>58</v>
      </c>
      <c r="C135" s="114"/>
      <c r="D135" s="70">
        <v>100</v>
      </c>
      <c r="E135" s="70"/>
      <c r="F135" s="70">
        <v>0.78</v>
      </c>
      <c r="G135" s="70"/>
      <c r="H135" s="43">
        <v>5</v>
      </c>
      <c r="I135" s="43">
        <f t="shared" si="7"/>
        <v>0.81900000000000006</v>
      </c>
      <c r="J135" s="43">
        <f t="shared" si="8"/>
        <v>0</v>
      </c>
    </row>
    <row r="136" spans="1:10" ht="15" customHeight="1" x14ac:dyDescent="0.25">
      <c r="A136" s="17"/>
      <c r="B136" s="113" t="s">
        <v>49</v>
      </c>
      <c r="C136" s="114"/>
      <c r="D136" s="89">
        <v>1</v>
      </c>
      <c r="E136" s="89">
        <v>1</v>
      </c>
      <c r="F136" s="89">
        <v>0.37</v>
      </c>
      <c r="G136" s="89"/>
      <c r="H136" s="43">
        <v>5</v>
      </c>
      <c r="I136" s="43">
        <f t="shared" si="7"/>
        <v>0.38850000000000001</v>
      </c>
      <c r="J136" s="43">
        <f>I136*E136</f>
        <v>0.38850000000000001</v>
      </c>
    </row>
    <row r="137" spans="1:10" ht="15" hidden="1" customHeight="1" x14ac:dyDescent="0.25">
      <c r="A137" s="17"/>
      <c r="B137" s="113" t="s">
        <v>63</v>
      </c>
      <c r="C137" s="114"/>
      <c r="D137" s="70">
        <v>1</v>
      </c>
      <c r="E137" s="70"/>
      <c r="F137" s="70">
        <v>1.07</v>
      </c>
      <c r="G137" s="70"/>
      <c r="H137" s="43">
        <v>5</v>
      </c>
      <c r="I137" s="43">
        <f>(F137*H137%)+F137</f>
        <v>1.1235000000000002</v>
      </c>
      <c r="J137" s="43">
        <f>I137*E137</f>
        <v>0</v>
      </c>
    </row>
    <row r="138" spans="1:10" ht="15" hidden="1" customHeight="1" x14ac:dyDescent="0.25">
      <c r="A138" s="17"/>
      <c r="B138" s="113"/>
      <c r="C138" s="114"/>
      <c r="D138" s="89">
        <v>1</v>
      </c>
      <c r="E138" s="89">
        <v>2</v>
      </c>
      <c r="F138" s="89">
        <v>0.32</v>
      </c>
      <c r="G138" s="89"/>
      <c r="H138" s="43">
        <v>5</v>
      </c>
      <c r="I138" s="43">
        <f>(F138*H138%)+F138</f>
        <v>0.33600000000000002</v>
      </c>
      <c r="J138" s="43">
        <f>I138*E138</f>
        <v>0.67200000000000004</v>
      </c>
    </row>
    <row r="139" spans="1:10" ht="15" hidden="1" customHeight="1" x14ac:dyDescent="0.25">
      <c r="A139" s="17"/>
      <c r="B139" s="113" t="s">
        <v>66</v>
      </c>
      <c r="C139" s="114"/>
      <c r="D139" s="70">
        <v>1</v>
      </c>
      <c r="E139" s="70"/>
      <c r="F139" s="70">
        <v>0.75</v>
      </c>
      <c r="G139" s="70"/>
      <c r="H139" s="43">
        <v>5</v>
      </c>
      <c r="I139" s="43">
        <f>(F139*H139%)+F139</f>
        <v>0.78749999999999998</v>
      </c>
      <c r="J139" s="43">
        <f>I139*E139</f>
        <v>0</v>
      </c>
    </row>
    <row r="140" spans="1:10" ht="15" hidden="1" customHeight="1" x14ac:dyDescent="0.25">
      <c r="A140" s="17"/>
      <c r="B140" s="113" t="s">
        <v>49</v>
      </c>
      <c r="C140" s="114"/>
      <c r="D140" s="70">
        <v>1</v>
      </c>
      <c r="E140" s="70"/>
      <c r="F140" s="70">
        <v>0.45</v>
      </c>
      <c r="G140" s="70"/>
      <c r="H140" s="43">
        <v>5</v>
      </c>
      <c r="I140" s="43">
        <f t="shared" ref="I140:I146" si="9">(F140*H140%)+F140</f>
        <v>0.47250000000000003</v>
      </c>
      <c r="J140" s="43">
        <f t="shared" ref="J140:J146" si="10">I140*E140</f>
        <v>0</v>
      </c>
    </row>
    <row r="141" spans="1:10" ht="15" hidden="1" customHeight="1" x14ac:dyDescent="0.25">
      <c r="A141" s="17"/>
      <c r="B141" s="113" t="s">
        <v>72</v>
      </c>
      <c r="C141" s="114"/>
      <c r="D141" s="70">
        <v>1</v>
      </c>
      <c r="E141" s="70"/>
      <c r="F141" s="70">
        <v>0.39</v>
      </c>
      <c r="G141" s="70"/>
      <c r="H141" s="43">
        <v>5</v>
      </c>
      <c r="I141" s="43">
        <f t="shared" si="9"/>
        <v>0.40950000000000003</v>
      </c>
      <c r="J141" s="43">
        <f t="shared" si="10"/>
        <v>0</v>
      </c>
    </row>
    <row r="142" spans="1:10" ht="15" hidden="1" customHeight="1" x14ac:dyDescent="0.25">
      <c r="A142" s="17"/>
      <c r="B142" s="113" t="s">
        <v>29</v>
      </c>
      <c r="C142" s="114"/>
      <c r="D142" s="70">
        <v>1000</v>
      </c>
      <c r="E142" s="70"/>
      <c r="F142" s="39">
        <v>5.89</v>
      </c>
      <c r="G142" s="70"/>
      <c r="H142" s="43">
        <v>5</v>
      </c>
      <c r="I142" s="43">
        <f t="shared" si="9"/>
        <v>6.1844999999999999</v>
      </c>
      <c r="J142" s="43">
        <f>I142*E142</f>
        <v>0</v>
      </c>
    </row>
    <row r="143" spans="1:10" ht="15" hidden="1" customHeight="1" x14ac:dyDescent="0.25">
      <c r="A143" s="17"/>
      <c r="B143" s="56" t="s">
        <v>51</v>
      </c>
      <c r="C143" s="69"/>
      <c r="D143" s="70">
        <v>1</v>
      </c>
      <c r="E143" s="70"/>
      <c r="F143" s="39">
        <v>0.03</v>
      </c>
      <c r="G143" s="70"/>
      <c r="H143" s="43">
        <v>5</v>
      </c>
      <c r="I143" s="43">
        <f t="shared" si="9"/>
        <v>3.15E-2</v>
      </c>
      <c r="J143" s="43">
        <f t="shared" si="10"/>
        <v>0</v>
      </c>
    </row>
    <row r="144" spans="1:10" ht="15" hidden="1" customHeight="1" x14ac:dyDescent="0.25">
      <c r="A144" s="17"/>
      <c r="B144" s="126" t="s">
        <v>73</v>
      </c>
      <c r="C144" s="127"/>
      <c r="D144" s="70">
        <v>1</v>
      </c>
      <c r="E144" s="70"/>
      <c r="F144" s="39">
        <v>0.26</v>
      </c>
      <c r="G144" s="70"/>
      <c r="H144" s="43">
        <v>5</v>
      </c>
      <c r="I144" s="43">
        <f t="shared" si="9"/>
        <v>0.27300000000000002</v>
      </c>
      <c r="J144" s="43">
        <f t="shared" si="10"/>
        <v>0</v>
      </c>
    </row>
    <row r="145" spans="1:10" ht="15" hidden="1" customHeight="1" x14ac:dyDescent="0.25">
      <c r="A145" s="17"/>
      <c r="B145" s="126" t="s">
        <v>71</v>
      </c>
      <c r="C145" s="127"/>
      <c r="D145" s="70">
        <v>1</v>
      </c>
      <c r="E145" s="70"/>
      <c r="F145" s="39">
        <v>0.36</v>
      </c>
      <c r="G145" s="70"/>
      <c r="H145" s="43">
        <v>5</v>
      </c>
      <c r="I145" s="43">
        <f t="shared" si="9"/>
        <v>0.378</v>
      </c>
      <c r="J145" s="43">
        <f t="shared" si="10"/>
        <v>0</v>
      </c>
    </row>
    <row r="146" spans="1:10" hidden="1" x14ac:dyDescent="0.25">
      <c r="A146" s="17"/>
      <c r="B146" s="113" t="s">
        <v>9</v>
      </c>
      <c r="C146" s="114"/>
      <c r="D146" s="70">
        <v>1</v>
      </c>
      <c r="E146" s="70"/>
      <c r="F146" s="70">
        <v>0.14000000000000001</v>
      </c>
      <c r="G146" s="70"/>
      <c r="H146" s="43">
        <v>5</v>
      </c>
      <c r="I146" s="43">
        <f t="shared" si="9"/>
        <v>0.14700000000000002</v>
      </c>
      <c r="J146" s="43">
        <f t="shared" si="10"/>
        <v>0</v>
      </c>
    </row>
    <row r="147" spans="1:10" ht="15" customHeight="1" x14ac:dyDescent="0.25">
      <c r="A147" s="17"/>
      <c r="B147" s="113" t="s">
        <v>107</v>
      </c>
      <c r="C147" s="114"/>
      <c r="D147" s="70">
        <v>1</v>
      </c>
      <c r="E147" s="87">
        <v>1</v>
      </c>
      <c r="F147" s="70">
        <v>0.12</v>
      </c>
      <c r="G147" s="70"/>
      <c r="H147" s="43">
        <v>5</v>
      </c>
      <c r="I147" s="43">
        <f>(F147*H147%)+F147</f>
        <v>0.126</v>
      </c>
      <c r="J147" s="43">
        <f>I147*E147</f>
        <v>0.126</v>
      </c>
    </row>
    <row r="148" spans="1:10" ht="15" hidden="1" customHeight="1" x14ac:dyDescent="0.25">
      <c r="A148" s="17"/>
      <c r="B148" s="113" t="s">
        <v>69</v>
      </c>
      <c r="C148" s="114"/>
      <c r="D148" s="70">
        <v>1</v>
      </c>
      <c r="E148" s="70"/>
      <c r="F148" s="70">
        <v>1.21</v>
      </c>
      <c r="G148" s="70"/>
      <c r="H148" s="43">
        <v>5</v>
      </c>
      <c r="I148" s="43">
        <f>(F148*H148%)+F148</f>
        <v>1.2705</v>
      </c>
      <c r="J148" s="43">
        <f>I148*E148</f>
        <v>0</v>
      </c>
    </row>
    <row r="149" spans="1:10" x14ac:dyDescent="0.25">
      <c r="A149" s="17"/>
      <c r="B149" s="113" t="s">
        <v>31</v>
      </c>
      <c r="C149" s="114"/>
      <c r="D149" s="70">
        <v>1000</v>
      </c>
      <c r="E149" s="70">
        <v>10</v>
      </c>
      <c r="F149" s="70">
        <v>12.05</v>
      </c>
      <c r="G149" s="70"/>
      <c r="H149" s="43">
        <v>5</v>
      </c>
      <c r="I149" s="43">
        <f t="shared" ref="I149:I157" si="11">(F149*H149%)+F149</f>
        <v>12.6525</v>
      </c>
      <c r="J149" s="43">
        <f>I149*E149/1000</f>
        <v>0.126525</v>
      </c>
    </row>
    <row r="150" spans="1:10" ht="15" hidden="1" customHeight="1" x14ac:dyDescent="0.25">
      <c r="A150" s="17"/>
      <c r="B150" s="113" t="s">
        <v>68</v>
      </c>
      <c r="C150" s="114"/>
      <c r="D150" s="70">
        <v>1</v>
      </c>
      <c r="E150" s="70"/>
      <c r="F150" s="70">
        <v>1.1100000000000001</v>
      </c>
      <c r="G150" s="70"/>
      <c r="H150" s="43">
        <v>5</v>
      </c>
      <c r="I150" s="43">
        <f t="shared" si="11"/>
        <v>1.1655000000000002</v>
      </c>
      <c r="J150" s="43">
        <f t="shared" ref="J150:J154" si="12">I150*E150</f>
        <v>0</v>
      </c>
    </row>
    <row r="151" spans="1:10" ht="15" hidden="1" customHeight="1" x14ac:dyDescent="0.25">
      <c r="A151" s="17"/>
      <c r="B151" s="113" t="s">
        <v>20</v>
      </c>
      <c r="C151" s="114"/>
      <c r="D151" s="70">
        <v>1</v>
      </c>
      <c r="E151" s="70"/>
      <c r="F151" s="70">
        <v>0.08</v>
      </c>
      <c r="G151" s="70"/>
      <c r="H151" s="43">
        <v>5</v>
      </c>
      <c r="I151" s="43">
        <f t="shared" si="11"/>
        <v>8.4000000000000005E-2</v>
      </c>
      <c r="J151" s="43">
        <f t="shared" si="12"/>
        <v>0</v>
      </c>
    </row>
    <row r="152" spans="1:10" ht="15" hidden="1" customHeight="1" x14ac:dyDescent="0.25">
      <c r="A152" s="17"/>
      <c r="B152" s="113" t="s">
        <v>21</v>
      </c>
      <c r="C152" s="114"/>
      <c r="D152" s="70">
        <v>1</v>
      </c>
      <c r="E152" s="70"/>
      <c r="F152" s="70">
        <v>0.1</v>
      </c>
      <c r="G152" s="70"/>
      <c r="H152" s="43">
        <v>5</v>
      </c>
      <c r="I152" s="43">
        <f t="shared" si="11"/>
        <v>0.10500000000000001</v>
      </c>
      <c r="J152" s="43">
        <f t="shared" si="12"/>
        <v>0</v>
      </c>
    </row>
    <row r="153" spans="1:10" ht="15" customHeight="1" x14ac:dyDescent="0.25">
      <c r="A153" s="17"/>
      <c r="B153" s="113" t="s">
        <v>20</v>
      </c>
      <c r="C153" s="114"/>
      <c r="D153" s="70">
        <v>1</v>
      </c>
      <c r="E153" s="70">
        <v>1</v>
      </c>
      <c r="F153" s="70">
        <v>7.0000000000000007E-2</v>
      </c>
      <c r="G153" s="70"/>
      <c r="H153" s="43">
        <v>5</v>
      </c>
      <c r="I153" s="43">
        <f t="shared" si="11"/>
        <v>7.350000000000001E-2</v>
      </c>
      <c r="J153" s="43">
        <f t="shared" si="12"/>
        <v>7.350000000000001E-2</v>
      </c>
    </row>
    <row r="154" spans="1:10" ht="15" hidden="1" customHeight="1" x14ac:dyDescent="0.25">
      <c r="A154" s="17"/>
      <c r="B154" s="113" t="s">
        <v>56</v>
      </c>
      <c r="C154" s="114"/>
      <c r="D154" s="70">
        <v>1</v>
      </c>
      <c r="E154" s="70"/>
      <c r="F154" s="70">
        <v>0.16</v>
      </c>
      <c r="G154" s="70"/>
      <c r="H154" s="43">
        <v>5</v>
      </c>
      <c r="I154" s="43">
        <f t="shared" si="11"/>
        <v>0.16800000000000001</v>
      </c>
      <c r="J154" s="43">
        <f t="shared" si="12"/>
        <v>0</v>
      </c>
    </row>
    <row r="155" spans="1:10" ht="15" hidden="1" customHeight="1" x14ac:dyDescent="0.25">
      <c r="A155" s="17"/>
      <c r="B155" s="113" t="s">
        <v>42</v>
      </c>
      <c r="C155" s="114"/>
      <c r="D155" s="70">
        <v>5</v>
      </c>
      <c r="E155" s="70"/>
      <c r="F155" s="70"/>
      <c r="G155" s="70"/>
      <c r="H155" s="43">
        <v>5</v>
      </c>
      <c r="I155" s="63">
        <f t="shared" si="11"/>
        <v>0</v>
      </c>
      <c r="J155" s="43">
        <f>I155/D155*E155</f>
        <v>0</v>
      </c>
    </row>
    <row r="156" spans="1:10" ht="15" hidden="1" customHeight="1" x14ac:dyDescent="0.25">
      <c r="A156" s="17"/>
      <c r="B156" s="113" t="s">
        <v>87</v>
      </c>
      <c r="C156" s="114"/>
      <c r="D156" s="78">
        <v>10</v>
      </c>
      <c r="E156" s="78"/>
      <c r="F156" s="78">
        <v>11.52</v>
      </c>
      <c r="G156" s="78"/>
      <c r="H156" s="43">
        <v>5</v>
      </c>
      <c r="I156" s="63">
        <f t="shared" si="11"/>
        <v>12.096</v>
      </c>
      <c r="J156" s="43">
        <f>I156/D156*E156</f>
        <v>0</v>
      </c>
    </row>
    <row r="157" spans="1:10" ht="15" hidden="1" customHeight="1" x14ac:dyDescent="0.25">
      <c r="A157" s="17"/>
      <c r="B157" s="113" t="s">
        <v>88</v>
      </c>
      <c r="C157" s="114"/>
      <c r="D157" s="78">
        <v>1</v>
      </c>
      <c r="E157" s="78"/>
      <c r="F157" s="78">
        <v>0.03</v>
      </c>
      <c r="G157" s="78"/>
      <c r="H157" s="43">
        <v>5</v>
      </c>
      <c r="I157" s="43">
        <f t="shared" si="11"/>
        <v>3.15E-2</v>
      </c>
      <c r="J157" s="43">
        <f>I157/D157*E157</f>
        <v>0</v>
      </c>
    </row>
    <row r="158" spans="1:10" ht="15" customHeight="1" x14ac:dyDescent="0.25">
      <c r="A158" s="17"/>
      <c r="B158" s="113" t="s">
        <v>84</v>
      </c>
      <c r="C158" s="114"/>
      <c r="D158" s="80">
        <v>1000</v>
      </c>
      <c r="E158" s="87">
        <v>6</v>
      </c>
      <c r="F158" s="80">
        <v>2.46</v>
      </c>
      <c r="G158" s="80"/>
      <c r="H158" s="43">
        <v>5</v>
      </c>
      <c r="I158" s="43">
        <f t="shared" ref="I158" si="13">F158*0.05+F158</f>
        <v>2.5830000000000002</v>
      </c>
      <c r="J158" s="43">
        <f>I158*E158/1000</f>
        <v>1.5498000000000001E-2</v>
      </c>
    </row>
    <row r="159" spans="1:10" ht="15" customHeight="1" x14ac:dyDescent="0.25">
      <c r="A159" s="26"/>
      <c r="B159" s="130" t="s">
        <v>6</v>
      </c>
      <c r="C159" s="131"/>
      <c r="D159" s="73"/>
      <c r="E159" s="27"/>
      <c r="F159" s="27"/>
      <c r="G159" s="28"/>
      <c r="H159" s="29"/>
      <c r="I159" s="29"/>
      <c r="J159" s="47">
        <f>J136+J147+J149+J153+J158</f>
        <v>0.73002299999999998</v>
      </c>
    </row>
    <row r="160" spans="1:10" x14ac:dyDescent="0.25">
      <c r="A160" s="21"/>
      <c r="B160" s="134"/>
      <c r="C160" s="134"/>
      <c r="D160" s="22"/>
      <c r="E160" s="23"/>
      <c r="F160" s="23"/>
      <c r="G160" s="24"/>
      <c r="H160" s="35"/>
      <c r="I160" s="35"/>
      <c r="J160" s="36"/>
    </row>
    <row r="161" spans="1:10" x14ac:dyDescent="0.25">
      <c r="A161" s="21"/>
      <c r="B161" s="22"/>
      <c r="C161" s="22"/>
      <c r="D161" s="22"/>
      <c r="E161" s="23"/>
      <c r="F161" s="23"/>
      <c r="G161" s="24"/>
      <c r="H161" s="20"/>
      <c r="I161" s="20"/>
      <c r="J161" s="20"/>
    </row>
    <row r="162" spans="1:10" ht="20.25" customHeight="1" x14ac:dyDescent="0.25">
      <c r="A162" s="17"/>
      <c r="B162" s="115" t="s">
        <v>12</v>
      </c>
      <c r="C162" s="117"/>
      <c r="D162" s="116"/>
      <c r="E162" s="70" t="s">
        <v>28</v>
      </c>
      <c r="F162" s="19" t="s">
        <v>2</v>
      </c>
      <c r="G162" s="70" t="s">
        <v>3</v>
      </c>
      <c r="H162" s="70" t="s">
        <v>3</v>
      </c>
      <c r="I162" s="20"/>
      <c r="J162" s="20"/>
    </row>
    <row r="163" spans="1:10" ht="31.5" hidden="1" customHeight="1" x14ac:dyDescent="0.25">
      <c r="A163" s="25"/>
      <c r="B163" s="113" t="s">
        <v>102</v>
      </c>
      <c r="C163" s="118"/>
      <c r="D163" s="114"/>
      <c r="E163" s="70">
        <v>1</v>
      </c>
      <c r="F163" s="39">
        <v>60</v>
      </c>
      <c r="G163" s="39">
        <f>F163</f>
        <v>60</v>
      </c>
      <c r="H163" s="86"/>
      <c r="I163" s="20"/>
      <c r="J163" s="20"/>
    </row>
    <row r="164" spans="1:10" ht="33.75" hidden="1" customHeight="1" x14ac:dyDescent="0.25">
      <c r="A164" s="25"/>
      <c r="B164" s="113" t="s">
        <v>62</v>
      </c>
      <c r="C164" s="114"/>
      <c r="D164" s="88"/>
      <c r="E164" s="45">
        <v>1</v>
      </c>
      <c r="F164" s="48"/>
      <c r="G164" s="48"/>
      <c r="H164" s="48"/>
      <c r="I164" s="20"/>
      <c r="J164" s="20"/>
    </row>
    <row r="165" spans="1:10" ht="18.75" customHeight="1" x14ac:dyDescent="0.25">
      <c r="A165" s="25"/>
      <c r="B165" s="113" t="s">
        <v>104</v>
      </c>
      <c r="C165" s="118"/>
      <c r="D165" s="114"/>
      <c r="E165" s="45">
        <v>1</v>
      </c>
      <c r="F165" s="48">
        <v>24.02</v>
      </c>
      <c r="G165" s="48"/>
      <c r="H165" s="85">
        <v>24.02</v>
      </c>
      <c r="I165" s="20"/>
      <c r="J165" s="20"/>
    </row>
    <row r="166" spans="1:10" ht="17.25" customHeight="1" x14ac:dyDescent="0.25">
      <c r="A166" s="25"/>
      <c r="B166" s="113" t="s">
        <v>106</v>
      </c>
      <c r="C166" s="118"/>
      <c r="D166" s="114"/>
      <c r="E166" s="45">
        <v>1</v>
      </c>
      <c r="F166" s="48">
        <v>19.920000000000002</v>
      </c>
      <c r="G166" s="48"/>
      <c r="H166" s="85">
        <v>19.920000000000002</v>
      </c>
      <c r="I166" s="20"/>
      <c r="J166" s="20"/>
    </row>
    <row r="167" spans="1:10" ht="16.5" customHeight="1" x14ac:dyDescent="0.25">
      <c r="A167" s="25"/>
      <c r="B167" s="113" t="s">
        <v>98</v>
      </c>
      <c r="C167" s="118"/>
      <c r="D167" s="114"/>
      <c r="E167" s="45">
        <v>1</v>
      </c>
      <c r="F167" s="48">
        <v>9.31</v>
      </c>
      <c r="G167" s="48"/>
      <c r="H167" s="85">
        <v>9.31</v>
      </c>
      <c r="I167" s="20"/>
      <c r="J167" s="20"/>
    </row>
    <row r="168" spans="1:10" ht="17.25" customHeight="1" x14ac:dyDescent="0.25">
      <c r="A168" s="25"/>
      <c r="B168" s="113" t="s">
        <v>105</v>
      </c>
      <c r="C168" s="118"/>
      <c r="D168" s="114"/>
      <c r="E168" s="45">
        <v>1</v>
      </c>
      <c r="F168" s="48">
        <v>4.99</v>
      </c>
      <c r="G168" s="48"/>
      <c r="H168" s="85">
        <v>4.99</v>
      </c>
      <c r="I168" s="20"/>
      <c r="J168" s="20"/>
    </row>
    <row r="169" spans="1:10" ht="33.75" customHeight="1" x14ac:dyDescent="0.25">
      <c r="A169" s="50"/>
      <c r="B169" s="83"/>
      <c r="C169" s="83"/>
      <c r="D169" s="52"/>
      <c r="E169" s="84"/>
      <c r="F169" s="55"/>
      <c r="G169" s="55"/>
      <c r="H169" s="55"/>
      <c r="I169" s="20"/>
      <c r="J169" s="20"/>
    </row>
    <row r="170" spans="1:10" ht="18.75" x14ac:dyDescent="0.25">
      <c r="A170" s="50"/>
      <c r="B170" s="51"/>
      <c r="C170" s="51"/>
      <c r="D170" s="52"/>
      <c r="E170" s="53"/>
      <c r="F170" s="54"/>
      <c r="G170" s="54"/>
      <c r="H170" s="55"/>
      <c r="I170" s="20"/>
      <c r="J170" s="20"/>
    </row>
    <row r="171" spans="1:10" ht="15.75" customHeight="1" x14ac:dyDescent="0.25">
      <c r="A171" s="129" t="s">
        <v>7</v>
      </c>
      <c r="B171" s="129"/>
      <c r="C171" s="129"/>
      <c r="D171" s="129"/>
      <c r="E171" s="129"/>
      <c r="F171" s="129"/>
      <c r="G171" s="129"/>
    </row>
    <row r="172" spans="1:10" ht="15.75" customHeight="1" x14ac:dyDescent="0.25">
      <c r="A172" s="2"/>
      <c r="B172" s="106" t="s">
        <v>10</v>
      </c>
      <c r="C172" s="107"/>
      <c r="D172" s="107"/>
      <c r="E172" s="107"/>
      <c r="F172" s="3"/>
      <c r="G172" s="10">
        <f>G163</f>
        <v>60</v>
      </c>
      <c r="H172" s="40">
        <f>H163+H164+H165+H166+H167+H168</f>
        <v>58.24</v>
      </c>
    </row>
    <row r="173" spans="1:10" ht="15.75" customHeight="1" x14ac:dyDescent="0.25">
      <c r="A173" s="2"/>
      <c r="B173" s="106" t="s">
        <v>13</v>
      </c>
      <c r="C173" s="107"/>
      <c r="D173" s="107"/>
      <c r="E173" s="107"/>
      <c r="F173" s="108"/>
      <c r="G173" s="4">
        <f>J159</f>
        <v>0.73002299999999998</v>
      </c>
      <c r="H173" s="40">
        <f>J159</f>
        <v>0.73002299999999998</v>
      </c>
    </row>
    <row r="174" spans="1:10" ht="15.75" customHeight="1" x14ac:dyDescent="0.25">
      <c r="A174" s="5"/>
      <c r="B174" s="109" t="s">
        <v>8</v>
      </c>
      <c r="C174" s="110"/>
      <c r="D174" s="110"/>
      <c r="E174" s="110"/>
      <c r="F174" s="111"/>
      <c r="G174" s="11">
        <f>G172+G173</f>
        <v>60.730023000000003</v>
      </c>
      <c r="H174" s="41">
        <f>H172+H173</f>
        <v>58.970023000000005</v>
      </c>
    </row>
    <row r="175" spans="1:10" ht="15.75" x14ac:dyDescent="0.25">
      <c r="A175" s="6"/>
      <c r="B175" s="7"/>
      <c r="C175" s="7"/>
      <c r="D175" s="7"/>
      <c r="E175" s="7"/>
      <c r="F175" s="7"/>
      <c r="G175" s="8"/>
    </row>
    <row r="176" spans="1:10" ht="15.75" customHeight="1" x14ac:dyDescent="0.25">
      <c r="A176" s="9"/>
      <c r="B176" s="105" t="s">
        <v>61</v>
      </c>
      <c r="C176" s="105"/>
      <c r="D176" s="57">
        <f>H174</f>
        <v>58.970023000000005</v>
      </c>
      <c r="E176" s="58" t="s">
        <v>103</v>
      </c>
      <c r="F176" s="9"/>
      <c r="G176" s="9"/>
      <c r="H176" s="9"/>
      <c r="I176" s="9"/>
      <c r="J176" s="9"/>
    </row>
    <row r="177" spans="1:10" ht="15.75" x14ac:dyDescent="0.25">
      <c r="A177" s="9"/>
      <c r="B177" s="71"/>
      <c r="C177" s="71"/>
      <c r="D177" s="77"/>
      <c r="E177" s="14"/>
      <c r="F177" s="14"/>
      <c r="G177" s="14"/>
    </row>
    <row r="179" spans="1:10" ht="15" hidden="1" customHeight="1" x14ac:dyDescent="0.25">
      <c r="A179" s="67"/>
      <c r="B179" s="128" t="s">
        <v>77</v>
      </c>
      <c r="C179" s="128"/>
      <c r="D179" s="67"/>
      <c r="E179" s="128" t="s">
        <v>78</v>
      </c>
      <c r="F179" s="128"/>
      <c r="G179" s="67"/>
      <c r="H179" s="67"/>
      <c r="I179" s="67"/>
      <c r="J179" s="67"/>
    </row>
    <row r="181" spans="1:10" ht="15.75" x14ac:dyDescent="0.25">
      <c r="A181" s="68" t="s">
        <v>79</v>
      </c>
      <c r="B181" s="76" t="s">
        <v>81</v>
      </c>
      <c r="D181" s="68"/>
      <c r="E181" s="76" t="s">
        <v>80</v>
      </c>
      <c r="F181" s="68"/>
      <c r="G181" s="68"/>
      <c r="H181" s="68"/>
    </row>
  </sheetData>
  <mergeCells count="138">
    <mergeCell ref="B156:C156"/>
    <mergeCell ref="B157:C157"/>
    <mergeCell ref="E179:F179"/>
    <mergeCell ref="B164:C164"/>
    <mergeCell ref="A171:G171"/>
    <mergeCell ref="B172:E172"/>
    <mergeCell ref="B173:F173"/>
    <mergeCell ref="B174:F174"/>
    <mergeCell ref="B160:C160"/>
    <mergeCell ref="B176:C176"/>
    <mergeCell ref="B179:C179"/>
    <mergeCell ref="B159:C159"/>
    <mergeCell ref="B158:C158"/>
    <mergeCell ref="B162:D162"/>
    <mergeCell ref="B163:D163"/>
    <mergeCell ref="B165:D165"/>
    <mergeCell ref="B166:D166"/>
    <mergeCell ref="B167:D167"/>
    <mergeCell ref="B168:D168"/>
    <mergeCell ref="B129:C129"/>
    <mergeCell ref="B130:C130"/>
    <mergeCell ref="B131:C131"/>
    <mergeCell ref="B132:C132"/>
    <mergeCell ref="B119:C119"/>
    <mergeCell ref="B121:C121"/>
    <mergeCell ref="B122:C122"/>
    <mergeCell ref="B123:C123"/>
    <mergeCell ref="B124:C124"/>
    <mergeCell ref="B125:C125"/>
    <mergeCell ref="B128:C128"/>
    <mergeCell ref="B126:C126"/>
    <mergeCell ref="B114:C114"/>
    <mergeCell ref="A103:H103"/>
    <mergeCell ref="A104:H104"/>
    <mergeCell ref="A105:H105"/>
    <mergeCell ref="B112:C112"/>
    <mergeCell ref="B127:C127"/>
    <mergeCell ref="B109:G109"/>
    <mergeCell ref="A111:J111"/>
    <mergeCell ref="B113:C113"/>
    <mergeCell ref="B115:C115"/>
    <mergeCell ref="B116:C116"/>
    <mergeCell ref="B117:C117"/>
    <mergeCell ref="B118:C118"/>
    <mergeCell ref="B152:C152"/>
    <mergeCell ref="B153:C153"/>
    <mergeCell ref="B154:C154"/>
    <mergeCell ref="B155:C155"/>
    <mergeCell ref="B150:C150"/>
    <mergeCell ref="B151:C151"/>
    <mergeCell ref="B133:C133"/>
    <mergeCell ref="B134:C134"/>
    <mergeCell ref="B135:C135"/>
    <mergeCell ref="B144:C144"/>
    <mergeCell ref="B145:C145"/>
    <mergeCell ref="B146:C146"/>
    <mergeCell ref="B149:C149"/>
    <mergeCell ref="B147:C147"/>
    <mergeCell ref="B148:C148"/>
    <mergeCell ref="B139:C139"/>
    <mergeCell ref="B140:C140"/>
    <mergeCell ref="B141:C141"/>
    <mergeCell ref="B137:C137"/>
    <mergeCell ref="B142:C142"/>
    <mergeCell ref="B136:C136"/>
    <mergeCell ref="B138:C138"/>
    <mergeCell ref="B31:C31"/>
    <mergeCell ref="B27:C27"/>
    <mergeCell ref="B28:C28"/>
    <mergeCell ref="B32:C32"/>
    <mergeCell ref="B38:C38"/>
    <mergeCell ref="B30:C30"/>
    <mergeCell ref="A107:G107"/>
    <mergeCell ref="B108:G108"/>
    <mergeCell ref="B40:C40"/>
    <mergeCell ref="B78:C78"/>
    <mergeCell ref="E78:F78"/>
    <mergeCell ref="B33:C33"/>
    <mergeCell ref="B37:C37"/>
    <mergeCell ref="B49:C49"/>
    <mergeCell ref="B57:C57"/>
    <mergeCell ref="B58:C58"/>
    <mergeCell ref="B52:C52"/>
    <mergeCell ref="B51:C51"/>
    <mergeCell ref="A71:G71"/>
    <mergeCell ref="B53:C53"/>
    <mergeCell ref="B56:C56"/>
    <mergeCell ref="B55:C55"/>
    <mergeCell ref="B62:C62"/>
    <mergeCell ref="B34:C34"/>
    <mergeCell ref="B35:C35"/>
    <mergeCell ref="B36:C36"/>
    <mergeCell ref="B43:C43"/>
    <mergeCell ref="B42:C42"/>
    <mergeCell ref="B41:C41"/>
    <mergeCell ref="B48:C48"/>
    <mergeCell ref="B44:C44"/>
    <mergeCell ref="B47:C47"/>
    <mergeCell ref="B45:C45"/>
    <mergeCell ref="B39:C39"/>
    <mergeCell ref="E2:J2"/>
    <mergeCell ref="E1:J1"/>
    <mergeCell ref="E3:J3"/>
    <mergeCell ref="E4:J4"/>
    <mergeCell ref="A6:H6"/>
    <mergeCell ref="A7:H7"/>
    <mergeCell ref="A8:H8"/>
    <mergeCell ref="A14:J14"/>
    <mergeCell ref="B12:G12"/>
    <mergeCell ref="A10:G10"/>
    <mergeCell ref="B11:G11"/>
    <mergeCell ref="B19:C19"/>
    <mergeCell ref="B15:C15"/>
    <mergeCell ref="B18:C18"/>
    <mergeCell ref="B25:C25"/>
    <mergeCell ref="B23:C23"/>
    <mergeCell ref="B22:C22"/>
    <mergeCell ref="B20:C20"/>
    <mergeCell ref="B21:C21"/>
    <mergeCell ref="B29:C29"/>
    <mergeCell ref="B26:C26"/>
    <mergeCell ref="B16:C16"/>
    <mergeCell ref="B17:C17"/>
    <mergeCell ref="B75:C75"/>
    <mergeCell ref="B72:E72"/>
    <mergeCell ref="B73:F73"/>
    <mergeCell ref="B74:F74"/>
    <mergeCell ref="B50:C50"/>
    <mergeCell ref="B54:C54"/>
    <mergeCell ref="B60:C60"/>
    <mergeCell ref="B61:C61"/>
    <mergeCell ref="B64:D64"/>
    <mergeCell ref="B65:D65"/>
    <mergeCell ref="B66:D66"/>
    <mergeCell ref="B68:D68"/>
    <mergeCell ref="B69:D69"/>
    <mergeCell ref="B59:C59"/>
    <mergeCell ref="B67:C6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B1" workbookViewId="0">
      <selection activeCell="C26" sqref="C26"/>
    </sheetView>
  </sheetViews>
  <sheetFormatPr defaultRowHeight="15" x14ac:dyDescent="0.25"/>
  <cols>
    <col min="1" max="1" width="3.140625" hidden="1" customWidth="1"/>
    <col min="3" max="3" width="53.42578125" customWidth="1"/>
    <col min="4" max="4" width="9.140625" customWidth="1"/>
    <col min="5" max="5" width="8.7109375" customWidth="1"/>
  </cols>
  <sheetData>
    <row r="1" spans="1:6" ht="33.75" customHeight="1" x14ac:dyDescent="0.25">
      <c r="A1" s="121" t="s">
        <v>110</v>
      </c>
      <c r="B1" s="121"/>
      <c r="C1" s="121"/>
      <c r="D1" s="121"/>
      <c r="E1" s="121"/>
      <c r="F1" s="121"/>
    </row>
    <row r="2" spans="1:6" ht="15.75" x14ac:dyDescent="0.25">
      <c r="A2" s="91"/>
      <c r="B2" s="91"/>
      <c r="C2" s="91"/>
      <c r="D2" s="91"/>
      <c r="E2" s="92"/>
    </row>
    <row r="3" spans="1:6" ht="33" customHeight="1" x14ac:dyDescent="0.25">
      <c r="A3" s="93"/>
      <c r="B3" s="136" t="s">
        <v>111</v>
      </c>
      <c r="C3" s="137"/>
      <c r="D3" s="94" t="s">
        <v>112</v>
      </c>
      <c r="E3" s="98" t="s">
        <v>113</v>
      </c>
      <c r="F3" s="98" t="s">
        <v>114</v>
      </c>
    </row>
    <row r="4" spans="1:6" ht="18.75" customHeight="1" x14ac:dyDescent="0.25">
      <c r="A4" s="141"/>
      <c r="B4" s="138" t="s">
        <v>115</v>
      </c>
      <c r="C4" s="139"/>
      <c r="D4" s="102">
        <v>403</v>
      </c>
      <c r="E4" s="99">
        <f>D4/2.0421</f>
        <v>197.34586944811713</v>
      </c>
      <c r="F4" s="99">
        <f>D4/2.2732</f>
        <v>177.28312510997711</v>
      </c>
    </row>
    <row r="5" spans="1:6" ht="15.75" customHeight="1" x14ac:dyDescent="0.25">
      <c r="A5" s="142"/>
      <c r="B5" s="138" t="s">
        <v>116</v>
      </c>
      <c r="C5" s="139"/>
      <c r="D5" s="102">
        <v>32.799999999999997</v>
      </c>
      <c r="E5" s="99">
        <f t="shared" ref="E5:E14" si="0">D5/2.0421</f>
        <v>16.061897066745015</v>
      </c>
      <c r="F5" s="99">
        <f t="shared" ref="F5:F14" si="1">D5/2.2732</f>
        <v>14.4289987682562</v>
      </c>
    </row>
    <row r="6" spans="1:6" ht="15.75" customHeight="1" x14ac:dyDescent="0.25">
      <c r="A6" s="142"/>
      <c r="B6" s="138" t="s">
        <v>117</v>
      </c>
      <c r="C6" s="139"/>
      <c r="D6" s="102">
        <v>12.41</v>
      </c>
      <c r="E6" s="99">
        <f t="shared" si="0"/>
        <v>6.0770775182410262</v>
      </c>
      <c r="F6" s="99">
        <f t="shared" si="1"/>
        <v>5.4592644729896183</v>
      </c>
    </row>
    <row r="7" spans="1:6" ht="15.75" x14ac:dyDescent="0.25">
      <c r="A7" s="142"/>
      <c r="B7" s="138" t="s">
        <v>118</v>
      </c>
      <c r="C7" s="139"/>
      <c r="D7" s="102">
        <v>105.8</v>
      </c>
      <c r="E7" s="99">
        <f t="shared" si="0"/>
        <v>51.809411879927524</v>
      </c>
      <c r="F7" s="99">
        <f t="shared" si="1"/>
        <v>46.542319197606894</v>
      </c>
    </row>
    <row r="8" spans="1:6" ht="15.75" x14ac:dyDescent="0.25">
      <c r="A8" s="142"/>
      <c r="B8" s="138" t="s">
        <v>119</v>
      </c>
      <c r="C8" s="139"/>
      <c r="D8" s="102">
        <v>14.69</v>
      </c>
      <c r="E8" s="99">
        <f t="shared" si="0"/>
        <v>7.1935752411733018</v>
      </c>
      <c r="F8" s="99">
        <f t="shared" si="1"/>
        <v>6.4622558507830368</v>
      </c>
    </row>
    <row r="9" spans="1:6" ht="17.25" customHeight="1" x14ac:dyDescent="0.25">
      <c r="A9" s="142"/>
      <c r="B9" s="138" t="s">
        <v>120</v>
      </c>
      <c r="C9" s="139"/>
      <c r="D9" s="102">
        <v>187.18</v>
      </c>
      <c r="E9" s="99">
        <f t="shared" si="0"/>
        <v>91.660545516869888</v>
      </c>
      <c r="F9" s="99">
        <f t="shared" si="1"/>
        <v>82.342072848847437</v>
      </c>
    </row>
    <row r="10" spans="1:6" ht="31.5" customHeight="1" x14ac:dyDescent="0.25">
      <c r="A10" s="142"/>
      <c r="B10" s="138" t="s">
        <v>121</v>
      </c>
      <c r="C10" s="139"/>
      <c r="D10" s="102">
        <v>189.58</v>
      </c>
      <c r="E10" s="99">
        <f t="shared" si="0"/>
        <v>92.835806277851233</v>
      </c>
      <c r="F10" s="99">
        <f t="shared" si="1"/>
        <v>83.397853246524718</v>
      </c>
    </row>
    <row r="11" spans="1:6" ht="15.75" x14ac:dyDescent="0.25">
      <c r="A11" s="142"/>
      <c r="B11" s="138" t="s">
        <v>122</v>
      </c>
      <c r="C11" s="139"/>
      <c r="D11" s="102">
        <v>24.06</v>
      </c>
      <c r="E11" s="99">
        <f t="shared" si="0"/>
        <v>11.78198912883796</v>
      </c>
      <c r="F11" s="99">
        <f t="shared" si="1"/>
        <v>10.584198486714762</v>
      </c>
    </row>
    <row r="12" spans="1:6" ht="19.5" customHeight="1" x14ac:dyDescent="0.25">
      <c r="A12" s="143"/>
      <c r="B12" s="138" t="s">
        <v>123</v>
      </c>
      <c r="C12" s="139"/>
      <c r="D12" s="102">
        <v>550</v>
      </c>
      <c r="E12" s="99">
        <f t="shared" si="0"/>
        <v>269.3305910582244</v>
      </c>
      <c r="F12" s="99">
        <f t="shared" si="1"/>
        <v>241.94967446771071</v>
      </c>
    </row>
    <row r="13" spans="1:6" ht="15.75" x14ac:dyDescent="0.25">
      <c r="A13" s="95"/>
      <c r="B13" s="144" t="s">
        <v>124</v>
      </c>
      <c r="C13" s="145"/>
      <c r="D13" s="103">
        <f>SUM(D4:D12)</f>
        <v>1519.52</v>
      </c>
      <c r="E13" s="100">
        <f>D13/2.0421</f>
        <v>744.09676313598743</v>
      </c>
      <c r="F13" s="100">
        <f>D13/2.2732</f>
        <v>668.44976244941051</v>
      </c>
    </row>
    <row r="14" spans="1:6" ht="15.75" x14ac:dyDescent="0.25">
      <c r="A14" s="104"/>
      <c r="B14" s="138" t="s">
        <v>125</v>
      </c>
      <c r="C14" s="139"/>
      <c r="D14" s="102">
        <v>1350</v>
      </c>
      <c r="E14" s="99">
        <f t="shared" si="0"/>
        <v>661.08417805200531</v>
      </c>
      <c r="F14" s="99">
        <f t="shared" si="1"/>
        <v>593.87647369347178</v>
      </c>
    </row>
    <row r="15" spans="1:6" ht="15.75" x14ac:dyDescent="0.25">
      <c r="A15" s="95"/>
      <c r="B15" s="144" t="s">
        <v>126</v>
      </c>
      <c r="C15" s="145"/>
      <c r="D15" s="103">
        <f>D13-D12+D14</f>
        <v>2319.52</v>
      </c>
      <c r="E15" s="100">
        <f>D15/2.0421</f>
        <v>1135.8503501297685</v>
      </c>
      <c r="F15" s="100">
        <f>D15/2.2732</f>
        <v>1020.3765616751715</v>
      </c>
    </row>
    <row r="16" spans="1:6" ht="15.75" x14ac:dyDescent="0.25">
      <c r="A16" s="96"/>
      <c r="B16" s="61"/>
      <c r="C16" s="61"/>
      <c r="D16" s="97"/>
      <c r="E16" s="92"/>
    </row>
    <row r="17" spans="1:6" ht="31.5" customHeight="1" x14ac:dyDescent="0.25">
      <c r="A17" s="96"/>
      <c r="B17" s="140" t="s">
        <v>127</v>
      </c>
      <c r="C17" s="140"/>
      <c r="D17" s="140"/>
      <c r="E17" s="140"/>
      <c r="F17" s="140"/>
    </row>
    <row r="18" spans="1:6" ht="15.75" x14ac:dyDescent="0.25">
      <c r="A18" s="96"/>
      <c r="B18" s="101"/>
      <c r="C18" s="101"/>
      <c r="D18" s="101"/>
      <c r="E18" s="101"/>
      <c r="F18" s="101"/>
    </row>
    <row r="19" spans="1:6" ht="15.75" x14ac:dyDescent="0.25">
      <c r="A19" s="96"/>
      <c r="B19" s="140" t="s">
        <v>128</v>
      </c>
      <c r="C19" s="140"/>
      <c r="D19" s="140"/>
      <c r="E19" s="140"/>
      <c r="F19" s="140"/>
    </row>
    <row r="20" spans="1:6" ht="15.75" x14ac:dyDescent="0.25">
      <c r="A20" s="9"/>
      <c r="B20" s="105" t="s">
        <v>108</v>
      </c>
      <c r="C20" s="105"/>
      <c r="D20" s="90"/>
      <c r="E20" s="92"/>
    </row>
    <row r="21" spans="1:6" ht="15.75" x14ac:dyDescent="0.25">
      <c r="A21" s="9"/>
      <c r="B21" s="105" t="s">
        <v>109</v>
      </c>
      <c r="C21" s="105"/>
      <c r="D21" s="90"/>
      <c r="E21" s="92"/>
    </row>
    <row r="22" spans="1:6" ht="15.75" x14ac:dyDescent="0.25">
      <c r="A22" s="9"/>
      <c r="B22" s="90"/>
      <c r="C22" s="90"/>
      <c r="D22" s="90"/>
      <c r="E22" s="92"/>
    </row>
    <row r="23" spans="1:6" ht="15.75" x14ac:dyDescent="0.25">
      <c r="A23" s="135" t="s">
        <v>129</v>
      </c>
      <c r="B23" s="135"/>
      <c r="C23" s="135"/>
      <c r="D23" s="135"/>
      <c r="E23" s="92"/>
    </row>
    <row r="24" spans="1:6" ht="15.75" x14ac:dyDescent="0.25">
      <c r="A24" s="92"/>
      <c r="B24" s="92"/>
      <c r="C24" s="92"/>
      <c r="D24" s="92"/>
      <c r="E24" s="92"/>
    </row>
    <row r="25" spans="1:6" ht="15.75" x14ac:dyDescent="0.25">
      <c r="A25" s="92"/>
      <c r="B25" s="92"/>
      <c r="C25" s="92"/>
      <c r="D25" s="92"/>
      <c r="E25" s="92"/>
    </row>
  </sheetData>
  <mergeCells count="20">
    <mergeCell ref="A1:F1"/>
    <mergeCell ref="B21:C21"/>
    <mergeCell ref="B20:C20"/>
    <mergeCell ref="B13:C13"/>
    <mergeCell ref="B14:C14"/>
    <mergeCell ref="B15:C15"/>
    <mergeCell ref="B17:F17"/>
    <mergeCell ref="A23:D2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9:F19"/>
    <mergeCell ref="A4:A12"/>
  </mergeCells>
  <phoneticPr fontId="0" type="noConversion"/>
  <pageMargins left="0.78740157480314965" right="0.39370078740157483" top="0.94488188976377963" bottom="0.74803149606299213" header="0.31496062992125984" footer="0.31496062992125984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K29" sqref="K29"/>
    </sheetView>
  </sheetViews>
  <sheetFormatPr defaultRowHeight="15" x14ac:dyDescent="0.25"/>
  <cols>
    <col min="1" max="1" width="3.140625" customWidth="1"/>
    <col min="3" max="3" width="18.5703125" customWidth="1"/>
    <col min="4" max="4" width="9" customWidth="1"/>
    <col min="5" max="5" width="7.42578125" customWidth="1"/>
    <col min="6" max="6" width="10.140625" customWidth="1"/>
    <col min="7" max="7" width="0.28515625" hidden="1" customWidth="1"/>
    <col min="8" max="8" width="9" customWidth="1"/>
    <col min="9" max="9" width="10.140625" customWidth="1"/>
    <col min="10" max="10" width="10" customWidth="1"/>
  </cols>
  <sheetData>
    <row r="2" spans="1:11" ht="15.75" customHeight="1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15.7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5.75" customHeight="1" x14ac:dyDescent="0.25">
      <c r="A4" s="146" t="s">
        <v>22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1" ht="15.75" x14ac:dyDescent="0.25">
      <c r="A5" s="12"/>
      <c r="B5" s="12"/>
      <c r="C5" s="12"/>
      <c r="D5" s="12"/>
      <c r="E5" s="12"/>
      <c r="F5" s="1"/>
      <c r="G5" s="12"/>
    </row>
    <row r="6" spans="1:11" ht="15.75" x14ac:dyDescent="0.25">
      <c r="A6" s="125" t="s">
        <v>37</v>
      </c>
      <c r="B6" s="105"/>
      <c r="C6" s="105"/>
      <c r="D6" s="105"/>
      <c r="E6" s="105"/>
      <c r="F6" s="105"/>
      <c r="G6" s="105"/>
    </row>
    <row r="7" spans="1:11" ht="15.75" x14ac:dyDescent="0.25">
      <c r="A7" s="13">
        <v>1</v>
      </c>
      <c r="B7" s="125" t="s">
        <v>38</v>
      </c>
      <c r="C7" s="125"/>
      <c r="D7" s="125"/>
      <c r="E7" s="125"/>
      <c r="F7" s="125"/>
      <c r="G7" s="125"/>
    </row>
    <row r="8" spans="1:11" ht="15.75" x14ac:dyDescent="0.25">
      <c r="A8" s="13">
        <v>2</v>
      </c>
      <c r="B8" s="125" t="s">
        <v>39</v>
      </c>
      <c r="C8" s="125"/>
      <c r="D8" s="125"/>
      <c r="E8" s="125"/>
      <c r="F8" s="125"/>
      <c r="G8" s="125"/>
    </row>
    <row r="9" spans="1:11" ht="15.75" x14ac:dyDescent="0.25">
      <c r="A9" s="13"/>
      <c r="B9" s="15"/>
      <c r="C9" s="15"/>
      <c r="D9" s="15"/>
      <c r="E9" s="15"/>
      <c r="F9" s="15"/>
      <c r="G9" s="15"/>
    </row>
    <row r="10" spans="1:11" ht="15.75" customHeight="1" x14ac:dyDescent="0.25">
      <c r="A10" s="124" t="s">
        <v>34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1" ht="34.5" customHeight="1" x14ac:dyDescent="0.25">
      <c r="A11" s="17"/>
      <c r="B11" s="119" t="s">
        <v>5</v>
      </c>
      <c r="C11" s="119"/>
      <c r="D11" s="18" t="s">
        <v>30</v>
      </c>
      <c r="E11" s="18" t="s">
        <v>28</v>
      </c>
      <c r="F11" s="19" t="s">
        <v>23</v>
      </c>
      <c r="G11" s="18" t="s">
        <v>24</v>
      </c>
      <c r="H11" s="37" t="s">
        <v>25</v>
      </c>
      <c r="I11" s="37" t="s">
        <v>26</v>
      </c>
      <c r="J11" s="37" t="s">
        <v>27</v>
      </c>
      <c r="K11" s="16"/>
    </row>
    <row r="12" spans="1:11" x14ac:dyDescent="0.25">
      <c r="A12" s="17">
        <v>1</v>
      </c>
      <c r="B12" s="112" t="s">
        <v>40</v>
      </c>
      <c r="C12" s="112"/>
      <c r="D12" s="18">
        <v>1</v>
      </c>
      <c r="E12" s="18">
        <v>1</v>
      </c>
      <c r="F12" s="38">
        <v>365</v>
      </c>
      <c r="G12" s="18"/>
      <c r="H12" s="32">
        <v>10</v>
      </c>
      <c r="I12" s="33">
        <f>(F12*H12%)+F12</f>
        <v>401.5</v>
      </c>
      <c r="J12" s="33">
        <f t="shared" ref="J12:J17" si="0">I12*E12</f>
        <v>401.5</v>
      </c>
    </row>
    <row r="13" spans="1:11" x14ac:dyDescent="0.25">
      <c r="A13" s="17">
        <v>2</v>
      </c>
      <c r="B13" s="112" t="s">
        <v>19</v>
      </c>
      <c r="C13" s="112"/>
      <c r="D13" s="18">
        <v>1</v>
      </c>
      <c r="E13" s="18">
        <v>1</v>
      </c>
      <c r="F13" s="38">
        <v>1703</v>
      </c>
      <c r="G13" s="18"/>
      <c r="H13" s="32">
        <v>10</v>
      </c>
      <c r="I13" s="33">
        <f t="shared" ref="I13:I23" si="1">(F13*H13%)+F13</f>
        <v>1873.3</v>
      </c>
      <c r="J13" s="33">
        <f t="shared" si="0"/>
        <v>1873.3</v>
      </c>
    </row>
    <row r="14" spans="1:11" hidden="1" x14ac:dyDescent="0.25">
      <c r="A14" s="17">
        <v>3</v>
      </c>
      <c r="B14" s="112" t="s">
        <v>35</v>
      </c>
      <c r="C14" s="112"/>
      <c r="D14" s="18">
        <v>1</v>
      </c>
      <c r="E14" s="18"/>
      <c r="F14" s="18">
        <v>1903</v>
      </c>
      <c r="G14" s="18"/>
      <c r="H14" s="32">
        <v>10</v>
      </c>
      <c r="I14" s="33">
        <f t="shared" si="1"/>
        <v>2093.3000000000002</v>
      </c>
      <c r="J14" s="33">
        <f t="shared" si="0"/>
        <v>0</v>
      </c>
    </row>
    <row r="15" spans="1:11" x14ac:dyDescent="0.25">
      <c r="A15" s="17">
        <v>4</v>
      </c>
      <c r="B15" s="112" t="s">
        <v>14</v>
      </c>
      <c r="C15" s="112"/>
      <c r="D15" s="18">
        <v>1</v>
      </c>
      <c r="E15" s="18">
        <v>1</v>
      </c>
      <c r="F15" s="18">
        <v>2446</v>
      </c>
      <c r="G15" s="18"/>
      <c r="H15" s="32">
        <v>10</v>
      </c>
      <c r="I15" s="33">
        <f t="shared" si="1"/>
        <v>2690.6</v>
      </c>
      <c r="J15" s="33">
        <f t="shared" si="0"/>
        <v>2690.6</v>
      </c>
    </row>
    <row r="16" spans="1:11" hidden="1" x14ac:dyDescent="0.25">
      <c r="A16" s="17">
        <v>5</v>
      </c>
      <c r="B16" s="112" t="s">
        <v>15</v>
      </c>
      <c r="C16" s="112"/>
      <c r="D16" s="18">
        <v>1</v>
      </c>
      <c r="E16" s="18"/>
      <c r="F16" s="18">
        <v>1581</v>
      </c>
      <c r="G16" s="18"/>
      <c r="H16" s="32">
        <v>10</v>
      </c>
      <c r="I16" s="33">
        <f t="shared" si="1"/>
        <v>1739.1</v>
      </c>
      <c r="J16" s="33">
        <f t="shared" si="0"/>
        <v>0</v>
      </c>
    </row>
    <row r="17" spans="1:10" hidden="1" x14ac:dyDescent="0.25">
      <c r="A17" s="17">
        <v>6</v>
      </c>
      <c r="B17" s="112" t="s">
        <v>16</v>
      </c>
      <c r="C17" s="112"/>
      <c r="D17" s="18">
        <v>1</v>
      </c>
      <c r="E17" s="18"/>
      <c r="F17" s="18">
        <v>1703</v>
      </c>
      <c r="G17" s="18"/>
      <c r="H17" s="32">
        <v>10</v>
      </c>
      <c r="I17" s="33">
        <f t="shared" si="1"/>
        <v>1873.3</v>
      </c>
      <c r="J17" s="33">
        <f t="shared" si="0"/>
        <v>0</v>
      </c>
    </row>
    <row r="18" spans="1:10" x14ac:dyDescent="0.25">
      <c r="A18" s="17">
        <v>7</v>
      </c>
      <c r="B18" s="112" t="s">
        <v>29</v>
      </c>
      <c r="C18" s="112"/>
      <c r="D18" s="18">
        <v>1000</v>
      </c>
      <c r="E18" s="18">
        <v>6</v>
      </c>
      <c r="F18" s="18">
        <v>48538</v>
      </c>
      <c r="G18" s="18"/>
      <c r="H18" s="32">
        <v>10</v>
      </c>
      <c r="I18" s="33">
        <f t="shared" si="1"/>
        <v>53391.8</v>
      </c>
      <c r="J18" s="33">
        <f>I18/D18*E18</f>
        <v>320.35080000000005</v>
      </c>
    </row>
    <row r="19" spans="1:10" hidden="1" x14ac:dyDescent="0.25">
      <c r="A19" s="17">
        <v>8</v>
      </c>
      <c r="B19" s="112" t="s">
        <v>9</v>
      </c>
      <c r="C19" s="112"/>
      <c r="D19" s="18">
        <v>1</v>
      </c>
      <c r="E19" s="18"/>
      <c r="F19" s="18">
        <v>1422</v>
      </c>
      <c r="G19" s="18"/>
      <c r="H19" s="32">
        <v>10</v>
      </c>
      <c r="I19" s="33">
        <f t="shared" si="1"/>
        <v>1564.2</v>
      </c>
      <c r="J19" s="33">
        <f>I19*E19</f>
        <v>0</v>
      </c>
    </row>
    <row r="20" spans="1:10" x14ac:dyDescent="0.25">
      <c r="A20" s="17">
        <v>9</v>
      </c>
      <c r="B20" s="112" t="s">
        <v>31</v>
      </c>
      <c r="C20" s="112"/>
      <c r="D20" s="18">
        <v>1000</v>
      </c>
      <c r="E20" s="18">
        <v>3.0000000000000001E-3</v>
      </c>
      <c r="F20" s="18">
        <v>112767</v>
      </c>
      <c r="G20" s="18"/>
      <c r="H20" s="32">
        <v>10</v>
      </c>
      <c r="I20" s="33">
        <f t="shared" si="1"/>
        <v>124043.7</v>
      </c>
      <c r="J20" s="33">
        <f>I20*E20</f>
        <v>372.1311</v>
      </c>
    </row>
    <row r="21" spans="1:10" x14ac:dyDescent="0.25">
      <c r="A21" s="17">
        <v>10</v>
      </c>
      <c r="B21" s="112" t="s">
        <v>41</v>
      </c>
      <c r="C21" s="112"/>
      <c r="D21" s="18">
        <v>1</v>
      </c>
      <c r="E21" s="18">
        <v>1</v>
      </c>
      <c r="F21" s="18">
        <v>914</v>
      </c>
      <c r="G21" s="18"/>
      <c r="H21" s="32">
        <v>10</v>
      </c>
      <c r="I21" s="33">
        <f t="shared" si="1"/>
        <v>1005.4</v>
      </c>
      <c r="J21" s="33">
        <f>I21*E21</f>
        <v>1005.4</v>
      </c>
    </row>
    <row r="22" spans="1:10" x14ac:dyDescent="0.25">
      <c r="A22" s="17">
        <v>11</v>
      </c>
      <c r="B22" s="112" t="s">
        <v>21</v>
      </c>
      <c r="C22" s="112"/>
      <c r="D22" s="18">
        <v>1</v>
      </c>
      <c r="E22" s="18">
        <v>1</v>
      </c>
      <c r="F22" s="18">
        <v>669</v>
      </c>
      <c r="G22" s="18"/>
      <c r="H22" s="32">
        <v>10</v>
      </c>
      <c r="I22" s="33">
        <f t="shared" si="1"/>
        <v>735.9</v>
      </c>
      <c r="J22" s="33">
        <f>I22*E22</f>
        <v>735.9</v>
      </c>
    </row>
    <row r="23" spans="1:10" hidden="1" x14ac:dyDescent="0.25">
      <c r="A23" s="17">
        <v>12</v>
      </c>
      <c r="B23" s="112" t="s">
        <v>18</v>
      </c>
      <c r="C23" s="112"/>
      <c r="D23" s="18">
        <v>1</v>
      </c>
      <c r="E23" s="18"/>
      <c r="F23" s="18"/>
      <c r="G23" s="18"/>
      <c r="H23" s="32">
        <v>10</v>
      </c>
      <c r="I23" s="33">
        <f t="shared" si="1"/>
        <v>0</v>
      </c>
      <c r="J23" s="32">
        <f>I23*E23</f>
        <v>0</v>
      </c>
    </row>
    <row r="24" spans="1:10" hidden="1" x14ac:dyDescent="0.25">
      <c r="A24" s="17">
        <v>13</v>
      </c>
      <c r="B24" s="112" t="s">
        <v>32</v>
      </c>
      <c r="C24" s="112"/>
      <c r="D24" s="18">
        <v>500</v>
      </c>
      <c r="E24" s="18"/>
      <c r="F24" s="18"/>
      <c r="G24" s="18"/>
      <c r="H24" s="32">
        <v>10</v>
      </c>
      <c r="I24" s="33">
        <f>(F24*H24%)+F24</f>
        <v>0</v>
      </c>
      <c r="J24" s="33">
        <f>I24/D24*E24</f>
        <v>0</v>
      </c>
    </row>
    <row r="25" spans="1:10" x14ac:dyDescent="0.25">
      <c r="A25" s="26"/>
      <c r="B25" s="147" t="s">
        <v>6</v>
      </c>
      <c r="C25" s="147"/>
      <c r="D25" s="31"/>
      <c r="E25" s="27"/>
      <c r="F25" s="27"/>
      <c r="G25" s="28"/>
      <c r="H25" s="29"/>
      <c r="I25" s="29"/>
      <c r="J25" s="34">
        <f>SUM(J12:J24)</f>
        <v>7399.1818999999987</v>
      </c>
    </row>
    <row r="26" spans="1:10" x14ac:dyDescent="0.25">
      <c r="A26" s="21"/>
      <c r="B26" s="134" t="s">
        <v>33</v>
      </c>
      <c r="C26" s="134"/>
      <c r="D26" s="22"/>
      <c r="E26" s="23"/>
      <c r="F26" s="23"/>
      <c r="G26" s="24"/>
      <c r="H26" s="35"/>
      <c r="I26" s="35"/>
      <c r="J26" s="36">
        <v>21500</v>
      </c>
    </row>
    <row r="27" spans="1:10" x14ac:dyDescent="0.25">
      <c r="A27" s="21"/>
      <c r="B27" s="22"/>
      <c r="C27" s="22"/>
      <c r="D27" s="22"/>
      <c r="E27" s="23"/>
      <c r="F27" s="23"/>
      <c r="G27" s="24"/>
      <c r="H27" s="20"/>
      <c r="I27" s="20"/>
      <c r="J27" s="20"/>
    </row>
    <row r="28" spans="1:10" ht="75" x14ac:dyDescent="0.25">
      <c r="A28" s="17"/>
      <c r="B28" s="119" t="s">
        <v>12</v>
      </c>
      <c r="C28" s="119"/>
      <c r="D28" s="18"/>
      <c r="E28" s="18" t="s">
        <v>28</v>
      </c>
      <c r="F28" s="19" t="s">
        <v>2</v>
      </c>
      <c r="G28" s="18" t="s">
        <v>3</v>
      </c>
      <c r="H28" s="18" t="s">
        <v>3</v>
      </c>
      <c r="I28" s="20"/>
      <c r="J28" s="20"/>
    </row>
    <row r="29" spans="1:10" x14ac:dyDescent="0.25">
      <c r="A29" s="25"/>
      <c r="B29" s="112" t="s">
        <v>4</v>
      </c>
      <c r="C29" s="112"/>
      <c r="D29" s="30"/>
      <c r="E29" s="18">
        <v>1</v>
      </c>
      <c r="F29" s="19">
        <v>726000</v>
      </c>
      <c r="G29" s="19">
        <f>F29</f>
        <v>726000</v>
      </c>
      <c r="H29" s="19">
        <f>G29</f>
        <v>726000</v>
      </c>
      <c r="I29" s="20"/>
      <c r="J29" s="20"/>
    </row>
    <row r="30" spans="1:10" x14ac:dyDescent="0.25">
      <c r="A30" s="25"/>
      <c r="B30" s="148" t="s">
        <v>17</v>
      </c>
      <c r="C30" s="149"/>
      <c r="D30" s="30"/>
      <c r="E30" s="18">
        <v>1</v>
      </c>
      <c r="F30" s="19">
        <v>177000</v>
      </c>
      <c r="G30" s="19"/>
      <c r="H30" s="19">
        <f>F30</f>
        <v>177000</v>
      </c>
      <c r="I30" s="20"/>
      <c r="J30" s="20"/>
    </row>
    <row r="31" spans="1:10" ht="17.25" x14ac:dyDescent="0.25">
      <c r="A31" s="151" t="s">
        <v>7</v>
      </c>
      <c r="B31" s="151"/>
      <c r="C31" s="151"/>
      <c r="D31" s="151"/>
      <c r="E31" s="151"/>
      <c r="F31" s="151"/>
      <c r="G31" s="151"/>
    </row>
    <row r="32" spans="1:10" ht="15.75" x14ac:dyDescent="0.25">
      <c r="A32" s="2"/>
      <c r="B32" s="106" t="s">
        <v>10</v>
      </c>
      <c r="C32" s="107"/>
      <c r="D32" s="107"/>
      <c r="E32" s="107"/>
      <c r="F32" s="3"/>
      <c r="G32" s="10">
        <f>G29</f>
        <v>726000</v>
      </c>
      <c r="H32" s="10">
        <f>H29+H30</f>
        <v>903000</v>
      </c>
    </row>
    <row r="33" spans="1:10" ht="15.75" x14ac:dyDescent="0.25">
      <c r="A33" s="2"/>
      <c r="B33" s="106" t="s">
        <v>13</v>
      </c>
      <c r="C33" s="107"/>
      <c r="D33" s="107"/>
      <c r="E33" s="107"/>
      <c r="F33" s="108"/>
      <c r="G33" s="4">
        <f>J25</f>
        <v>7399.1818999999987</v>
      </c>
      <c r="H33" s="10">
        <f>J26</f>
        <v>21500</v>
      </c>
    </row>
    <row r="34" spans="1:10" ht="15.75" x14ac:dyDescent="0.25">
      <c r="A34" s="5"/>
      <c r="B34" s="109" t="s">
        <v>8</v>
      </c>
      <c r="C34" s="152"/>
      <c r="D34" s="152"/>
      <c r="E34" s="152"/>
      <c r="F34" s="153"/>
      <c r="G34" s="11">
        <f>G32+G33</f>
        <v>733399.18189999997</v>
      </c>
      <c r="H34" s="11">
        <f>H32+H33</f>
        <v>924500</v>
      </c>
    </row>
    <row r="35" spans="1:10" ht="15.75" x14ac:dyDescent="0.25">
      <c r="A35" s="6"/>
      <c r="B35" s="7"/>
      <c r="C35" s="7"/>
      <c r="D35" s="7"/>
      <c r="E35" s="7"/>
      <c r="F35" s="7"/>
      <c r="G35" s="8"/>
    </row>
    <row r="36" spans="1:10" ht="15.75" customHeight="1" x14ac:dyDescent="0.25">
      <c r="A36" s="9"/>
      <c r="B36" s="105" t="s">
        <v>36</v>
      </c>
      <c r="C36" s="105"/>
      <c r="D36" s="105"/>
      <c r="E36" s="105"/>
      <c r="F36" s="105"/>
      <c r="G36" s="105"/>
      <c r="H36" s="105"/>
      <c r="I36" s="105"/>
      <c r="J36" s="105"/>
    </row>
    <row r="37" spans="1:10" ht="15.75" x14ac:dyDescent="0.25">
      <c r="A37" s="9"/>
      <c r="B37" s="12"/>
      <c r="C37" s="12"/>
      <c r="D37" s="12"/>
      <c r="E37" s="14"/>
      <c r="F37" s="14"/>
      <c r="G37" s="14"/>
    </row>
    <row r="38" spans="1:10" ht="15.75" x14ac:dyDescent="0.25">
      <c r="A38" s="150" t="s">
        <v>11</v>
      </c>
      <c r="B38" s="150"/>
      <c r="C38" s="150"/>
      <c r="D38" s="150"/>
      <c r="E38" s="150"/>
      <c r="F38" s="150"/>
      <c r="G38" s="150"/>
      <c r="H38" s="150"/>
    </row>
  </sheetData>
  <mergeCells count="32">
    <mergeCell ref="B30:C30"/>
    <mergeCell ref="B29:C29"/>
    <mergeCell ref="B24:C24"/>
    <mergeCell ref="A38:H38"/>
    <mergeCell ref="A31:G31"/>
    <mergeCell ref="B32:E32"/>
    <mergeCell ref="B33:F33"/>
    <mergeCell ref="B34:F34"/>
    <mergeCell ref="B36:J36"/>
    <mergeCell ref="B20:C20"/>
    <mergeCell ref="B28:C28"/>
    <mergeCell ref="B22:C22"/>
    <mergeCell ref="B23:C23"/>
    <mergeCell ref="B26:C26"/>
    <mergeCell ref="B25:C25"/>
    <mergeCell ref="B21:C21"/>
    <mergeCell ref="A2:J2"/>
    <mergeCell ref="A3:J3"/>
    <mergeCell ref="A4:J4"/>
    <mergeCell ref="B19:C19"/>
    <mergeCell ref="B16:C16"/>
    <mergeCell ref="A6:G6"/>
    <mergeCell ref="A10:J10"/>
    <mergeCell ref="B11:C11"/>
    <mergeCell ref="B13:C13"/>
    <mergeCell ref="B17:C17"/>
    <mergeCell ref="B18:C18"/>
    <mergeCell ref="B15:C15"/>
    <mergeCell ref="B14:C14"/>
    <mergeCell ref="B7:G7"/>
    <mergeCell ref="B8:G8"/>
    <mergeCell ref="B12:C12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ССМП без вида</vt:lpstr>
      <vt:lpstr>Расчет ССМП с видом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2018-06-21T12:55:18Z</cp:lastPrinted>
  <dcterms:created xsi:type="dcterms:W3CDTF">2006-09-28T05:33:49Z</dcterms:created>
  <dcterms:modified xsi:type="dcterms:W3CDTF">2019-11-25T13:08:22Z</dcterms:modified>
</cp:coreProperties>
</file>